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dsarmientod\Downloads\"/>
    </mc:Choice>
  </mc:AlternateContent>
  <xr:revisionPtr revIDLastSave="0" documentId="13_ncr:1_{230CB3BB-6DAD-4FAC-9136-E837942C0710}" xr6:coauthVersionLast="47" xr6:coauthVersionMax="47" xr10:uidLastSave="{00000000-0000-0000-0000-000000000000}"/>
  <bookViews>
    <workbookView xWindow="28680" yWindow="-120" windowWidth="29040" windowHeight="15840" xr2:uid="{00000000-000D-0000-FFFF-FFFF00000000}"/>
  </bookViews>
  <sheets>
    <sheet name="Seguimiento Indicadores 2022" sheetId="1" r:id="rId1"/>
    <sheet name="Seguimiento Actividades 202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sSdvjbvJ9bOhnXOwrtF1DTA0KVA=="/>
    </ext>
  </extLst>
</workbook>
</file>

<file path=xl/calcChain.xml><?xml version="1.0" encoding="utf-8"?>
<calcChain xmlns="http://schemas.openxmlformats.org/spreadsheetml/2006/main">
  <c r="AA30" i="1" l="1"/>
  <c r="AI39" i="1"/>
  <c r="AA39" i="1"/>
  <c r="S39" i="1"/>
  <c r="L39" i="1"/>
  <c r="AI38" i="1"/>
  <c r="AA38" i="1"/>
  <c r="S38" i="1"/>
  <c r="L38" i="1"/>
  <c r="AI37" i="1"/>
  <c r="AA37" i="1"/>
  <c r="S37" i="1"/>
  <c r="L37" i="1"/>
  <c r="AI36" i="1"/>
  <c r="AA36" i="1"/>
  <c r="S36" i="1"/>
  <c r="L36" i="1"/>
  <c r="AI35" i="1"/>
  <c r="AA35" i="1"/>
  <c r="R35" i="1"/>
  <c r="Q35" i="1"/>
  <c r="S35" i="1" s="1"/>
  <c r="L35" i="1"/>
  <c r="AI34" i="1"/>
  <c r="AA34" i="1"/>
  <c r="S34" i="1"/>
  <c r="L34" i="1"/>
  <c r="AI33" i="1"/>
  <c r="AA33" i="1"/>
  <c r="R33" i="1"/>
  <c r="Q33" i="1"/>
  <c r="S33" i="1" s="1"/>
  <c r="L33" i="1"/>
  <c r="AI32" i="1"/>
  <c r="AA32" i="1"/>
  <c r="R32" i="1"/>
  <c r="Q32" i="1"/>
  <c r="S32" i="1" s="1"/>
  <c r="L32" i="1"/>
  <c r="AI31" i="1"/>
  <c r="AA31" i="1"/>
  <c r="S31" i="1"/>
  <c r="L31" i="1"/>
  <c r="AI30" i="1"/>
  <c r="S30" i="1"/>
  <c r="L30" i="1"/>
  <c r="AI29" i="1"/>
  <c r="AA29" i="1"/>
  <c r="S29" i="1"/>
  <c r="L29" i="1"/>
  <c r="AI28" i="1"/>
  <c r="AA28" i="1"/>
  <c r="S28" i="1"/>
  <c r="L28" i="1"/>
  <c r="AI27" i="1"/>
  <c r="AA27" i="1"/>
  <c r="S27" i="1"/>
  <c r="R27" i="1"/>
  <c r="Q27" i="1"/>
  <c r="L27" i="1"/>
  <c r="AH26" i="1"/>
  <c r="AG26" i="1"/>
  <c r="AI26" i="1" s="1"/>
  <c r="AA26" i="1"/>
  <c r="S26" i="1"/>
  <c r="R26" i="1"/>
  <c r="Q26" i="1"/>
  <c r="K26" i="1"/>
  <c r="J26" i="1"/>
  <c r="L26" i="1" s="1"/>
  <c r="AH25" i="1"/>
  <c r="AG25" i="1"/>
  <c r="AI25" i="1" s="1"/>
  <c r="AA25" i="1"/>
  <c r="R25" i="1"/>
  <c r="Q25" i="1"/>
  <c r="S25" i="1" s="1"/>
  <c r="K25" i="1"/>
  <c r="J25" i="1"/>
  <c r="L25" i="1" s="1"/>
  <c r="AI24" i="1"/>
  <c r="AA24" i="1"/>
  <c r="R24" i="1"/>
  <c r="Q24" i="1"/>
  <c r="S24" i="1" s="1"/>
  <c r="L24" i="1"/>
  <c r="AH23" i="1"/>
  <c r="AG23" i="1"/>
  <c r="AI23" i="1" s="1"/>
  <c r="AA23" i="1"/>
  <c r="R23" i="1"/>
  <c r="Q23" i="1"/>
  <c r="S23" i="1" s="1"/>
  <c r="L23" i="1"/>
  <c r="K23" i="1"/>
  <c r="J23" i="1"/>
  <c r="AH22" i="1"/>
  <c r="AG22" i="1"/>
  <c r="AI22" i="1" s="1"/>
  <c r="AA22" i="1"/>
  <c r="S22" i="1"/>
  <c r="R22" i="1"/>
  <c r="Q22" i="1"/>
  <c r="K22" i="1"/>
  <c r="J22" i="1"/>
  <c r="L22" i="1" s="1"/>
  <c r="AI21" i="1"/>
  <c r="AA21" i="1"/>
  <c r="Q21" i="1"/>
  <c r="S21" i="1" s="1"/>
  <c r="L21" i="1"/>
  <c r="AA20" i="1"/>
  <c r="R20" i="1"/>
  <c r="Q20" i="1"/>
  <c r="AI19" i="1"/>
  <c r="AA19" i="1"/>
  <c r="S19" i="1"/>
  <c r="R19" i="1"/>
  <c r="Q19" i="1"/>
  <c r="L19" i="1"/>
  <c r="AI18" i="1"/>
  <c r="AA18" i="1"/>
  <c r="R18" i="1"/>
  <c r="Q18" i="1"/>
  <c r="S18" i="1" s="1"/>
  <c r="L18" i="1"/>
  <c r="AI17" i="1"/>
  <c r="AA17" i="1"/>
  <c r="S17" i="1"/>
  <c r="R17" i="1"/>
  <c r="Q17" i="1"/>
  <c r="L17" i="1"/>
  <c r="AI16" i="1"/>
  <c r="AA16" i="1"/>
  <c r="R16" i="1"/>
  <c r="Q16" i="1"/>
  <c r="S16" i="1" s="1"/>
  <c r="L16" i="1"/>
  <c r="AI15" i="1"/>
  <c r="AA15" i="1"/>
  <c r="R15" i="1"/>
  <c r="Q15" i="1"/>
  <c r="S15" i="1" s="1"/>
  <c r="L15" i="1"/>
  <c r="AI14" i="1"/>
  <c r="AA14" i="1"/>
  <c r="R14" i="1"/>
  <c r="Q14" i="1"/>
  <c r="S14" i="1" s="1"/>
  <c r="L14" i="1"/>
  <c r="AH13" i="1"/>
  <c r="AG13" i="1"/>
  <c r="AI13" i="1" s="1"/>
  <c r="AA13" i="1"/>
  <c r="R13" i="1"/>
  <c r="Q13" i="1"/>
  <c r="S13" i="1" s="1"/>
  <c r="K13" i="1"/>
  <c r="J13" i="1"/>
  <c r="L13" i="1" s="1"/>
  <c r="AH12" i="1"/>
  <c r="AG12" i="1"/>
  <c r="AI12" i="1" s="1"/>
  <c r="AA12" i="1"/>
  <c r="S12" i="1"/>
  <c r="R12" i="1"/>
  <c r="Q12" i="1"/>
  <c r="L12" i="1"/>
  <c r="K12" i="1"/>
  <c r="J12" i="1"/>
  <c r="AI11" i="1"/>
  <c r="AA11" i="1"/>
  <c r="S11" i="1"/>
  <c r="R11" i="1"/>
  <c r="Q11" i="1"/>
  <c r="L11" i="1"/>
  <c r="AH10" i="1"/>
  <c r="AG10" i="1"/>
  <c r="AI10" i="1" s="1"/>
  <c r="AA10" i="1"/>
  <c r="S10" i="1"/>
  <c r="K10" i="1"/>
  <c r="J10" i="1"/>
  <c r="L10" i="1" s="1"/>
  <c r="AI9" i="1"/>
  <c r="AA9" i="1"/>
  <c r="R9" i="1"/>
  <c r="Q9" i="1"/>
  <c r="S9" i="1" s="1"/>
  <c r="L9" i="1"/>
  <c r="AI8" i="1"/>
  <c r="AA8" i="1"/>
  <c r="R8" i="1"/>
  <c r="Q8" i="1"/>
  <c r="S8" i="1" s="1"/>
  <c r="J8" i="1"/>
  <c r="L8" i="1" s="1"/>
  <c r="AI7" i="1"/>
  <c r="AA7" i="1"/>
  <c r="S7" i="1"/>
  <c r="R7" i="1"/>
  <c r="L7" i="1"/>
  <c r="AI6" i="1"/>
  <c r="AA6" i="1"/>
  <c r="S6" i="1"/>
  <c r="R6" i="1"/>
  <c r="L6" i="1"/>
  <c r="AI5" i="1"/>
  <c r="AA5" i="1"/>
  <c r="S5" i="1"/>
  <c r="R5" i="1"/>
  <c r="L5" i="1"/>
  <c r="AI4" i="1"/>
  <c r="AA4" i="1"/>
  <c r="S4" i="1"/>
  <c r="L4" i="1"/>
  <c r="AI3" i="1"/>
  <c r="AA3" i="1"/>
  <c r="R3" i="1"/>
  <c r="Q3" i="1"/>
  <c r="S3" i="1" s="1"/>
  <c r="K3" i="1"/>
  <c r="J3" i="1"/>
  <c r="L3" i="1" s="1"/>
</calcChain>
</file>

<file path=xl/sharedStrings.xml><?xml version="1.0" encoding="utf-8"?>
<sst xmlns="http://schemas.openxmlformats.org/spreadsheetml/2006/main" count="2900" uniqueCount="1768">
  <si>
    <t>Seguimiento al Mapeo de resultados del Plan de acción 2022
Unidad de Búsqueda de Personas dadas por Desaparecidas - UBPD</t>
  </si>
  <si>
    <t>SEGUIMIENTO PRIMER TRIMESTRE DE 2022</t>
  </si>
  <si>
    <t xml:space="preserve">SEGUIMIENTO SEGUNDO TRIMESTRE 2022 </t>
  </si>
  <si>
    <t xml:space="preserve">SEGUIMIENTO TERCER TRIMESTRE 2022 </t>
  </si>
  <si>
    <t xml:space="preserve">SEGUIMIENTO CUARTO TRIMESTRE 2022 </t>
  </si>
  <si>
    <t>ESTRATEGIA</t>
  </si>
  <si>
    <t>RESULTADO</t>
  </si>
  <si>
    <t>INDICADOR</t>
  </si>
  <si>
    <t>Meta 2022</t>
  </si>
  <si>
    <t>Lider</t>
  </si>
  <si>
    <t>Responsable Asociado</t>
  </si>
  <si>
    <t>Meta 2022 en valores absolutos</t>
  </si>
  <si>
    <t>Meta trimestral proyectada, en valores absolutos</t>
  </si>
  <si>
    <t>Logro trimestral en valores absolutos</t>
  </si>
  <si>
    <t>Porcentaje de cumplimiento trimestral</t>
  </si>
  <si>
    <t>Porcentaje de cumplimiento acumulado</t>
  </si>
  <si>
    <t>Lectura de cumplimiento 
acumulado 2022</t>
  </si>
  <si>
    <t>Avance cualitativo
1er trimestre de 2022</t>
  </si>
  <si>
    <t>Retroalimentación OAP
1er trimestre de 2022</t>
  </si>
  <si>
    <t>Meta trimestral proyectada, en valores absolutos (acumulada)</t>
  </si>
  <si>
    <t>Logro trimestral en valores absolutos (acumulada)</t>
  </si>
  <si>
    <t>Avance cualitativo
2do trimestre de 2022</t>
  </si>
  <si>
    <t>Retroalimentación OAP
2do trimestre de 2022</t>
  </si>
  <si>
    <t>Logros y Dificultades 2do trimestre 2022</t>
  </si>
  <si>
    <t>Lectura de cumplimiento 
acumulado 2021</t>
  </si>
  <si>
    <t>Avance cualitativo
3er trimestre de 2022</t>
  </si>
  <si>
    <t>Retroalimentación OAP
3er trimestre de 2022</t>
  </si>
  <si>
    <t>Logros y Dificultades 3er trimestre 2022</t>
  </si>
  <si>
    <t>Avance cualitativo
4to trimestre de 2022</t>
  </si>
  <si>
    <t>Retroalimentación OAP
4to trimestre de 2022</t>
  </si>
  <si>
    <t>Logros y Dificultades 4to trimestre 2022</t>
  </si>
  <si>
    <t>Logros y Dificultades Vigencia 2022</t>
  </si>
  <si>
    <t>Estrategia 1. Recolección de información relevante para la búsqueda (artículo 5.1 DL 589 de 2017)</t>
  </si>
  <si>
    <t>Resultado 1. Sistema de Información Misional (SIM), con gobierno de datos y analítica de datos, implementado</t>
  </si>
  <si>
    <t>Indicador 1. Porcentaje de información de fuentes primarias y secundarias, depurada y organizada en el Sistema de Información Misional (SIM)</t>
  </si>
  <si>
    <t xml:space="preserve">100% de información recolectada, depurada y organizada en el Sistema </t>
  </si>
  <si>
    <t>Dirección Técnica de Información, Planeación, Localización para la Búsqueda</t>
  </si>
  <si>
    <t>NA</t>
  </si>
  <si>
    <t xml:space="preserve">5% de información recolectada, depurada y organizada en el Sistema </t>
  </si>
  <si>
    <t>Se han identificado archivos que los Grupos Internos de Trabajo territorial, han usado para registrar información adicional o paralela al Registro de Solicitudes de Búsqueda, con el fin de integrar toda esta información, se han recibido un total de 164 archivos en formato hoja de cáculo, que contienen 784 hojas y 16.637 variables, que pueden o no contener datos que contribuyen a la información del Registro de Solicitudes de Búsqueda, Universo de Personas Dadas por Desaparecidas y/o RNFCIS.
Luego de la revisión de todas las variables de las hojas que contienen los archivos recibidos por los Grupos Internos de Trabajo Territorial, se ha tomado la decisión sobre si es susceptible de migración, aquellos que se identificaron como migrables se llenó su respectivo formato mapeo origen, estableciendo, el nombre de la variable, su tipo, cantidad de registros y observación de la variable, estos formatos quedaron en archivos de hojas de cálculo.
Se han identificado los archivos enviados por los Grupos Internos de Trabajo Territorial que contienen información que contribuye al Universo de Personas Dadas por Desaparecidas, se evaluó un total de 41 tablas de información secundaria, de allí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Por otro lado, se han tomado para preclasificación de fuentes para la sistematización de información que contribuye al RNFCIS, 1706 documentos, de los cuales se han excluido 1331 y aceptado para sistematización 228, y 145 se encuentran en proceso de clasificación. Las fuentes corresponden a CNMH, CICR, CDRVC, Diócesis Tumaco, Min Defensa, MOVICE, JEP Y URT. Se han registrado 190 sitios de disposición de cuerpos que pueden tener aproximadamente 319 PDD posiblemente asociadas a estos sitios.
Desafíos: el registro de los sitios y de las personas dadas por desaparecidas directamente a la herramienta del registro implicó una curva de aprendizaje y experiencia para hacer más eficiente  el ingreso de la información. Por otro lado, subsanar las dificultades tecnológicas presentadas con el ingreso y autenticación en el formulario, llevó posteriormente a una estabilidad para el ingreso de información.</t>
  </si>
  <si>
    <t xml:space="preserve">De acuerdo con la desagregación de las metas trimestrales y la programación realizada para la vigencia, durante el trimestre se esperaba avanzar parcialmente en la identificación de fuentes de información que contribuyan a la limpieza de base de datos y completitud de solicitudes de búsqueda, la construcción del universo de personas dadas por desaparecidas - PDD- y el RNFCIS. El avance reportado da cuenta de la identificación de las fuentes asociadas con archivos de GITT que contienen información sobre solicitudes de búsqueda y universo de PDD, así como fuentes asociadas al CNMH, CICR, CDRVC, Diócesis de Tumaco, MinDefensa, MOVICE, JEP y URT, que contienen información de interés para el RNFCIS. De igual forma, el avance da a entender que se ha iniciado la validación de la calidad de las fuentes mediante el análisis y la preclasificación de las mismas. 
Se evidencia el avance en la gestión respectiva. Sería ideal poder conocer el total de fuentes que la UBPD está llamada a identificar, analizar, depurar y organizar para poder dimensionar los avances alcanzados periódicamente, sin embargo, el área responsable indica que la estimación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Para los siguientes trimestres, se recomienda que en el seguimiento cualitativo se haga referencia a los soportes para que sean fácilmente asociados con los aspectos específicos a los que correspondan. </t>
  </si>
  <si>
    <t xml:space="preserve">22% de información recolectada, depurada y organizada en el Sistema </t>
  </si>
  <si>
    <t>Se ha construido un visualizador que permite ver la consistencia y completitud de los datos del Registro de Solicitudes de Búsqueda, desarrollado en la plataforma Metabase y que presenta conteos en tiempo real frente a la información registrada por los GITT, lo que permitirá hacer un seguimiento constante frente a la calidad de los datos que se registran en las herramientas transitorias del sistema de información misional.
Se han desarrollado unos instrumentos en formatos Excel, con fecha de corte fija, que permiten ver el porcentaje de datos no correctos y susceptibles a corregir del Registro de Solicitudes de Búsqueda, estos instrumentos serán construidos en visualizadores que permitirán ver el estado de la información en tiempo real, esto permitirá tomar decisiones frente a los pasos a seguir para corregirlos.
Se ha adelantado procesos de deduplicación de información de Personas Dadas por Desaparecidas del Registro de Solicitudes de Búsqueda, así como también se han adelantado acciones para corregir datos erróneos, imprecisos o incompletos registrados en las herramientas transitorias.
Frente a las otras fuentes que contribuyen al Universo de Peronas Dadas por Desaparecidas, se he iniciado con el análisis de ls información que aportan los datos registrados en el proyecto de sistematización de expedientes inactivos de la Fiscalía, a la fecha se tiene organizada esta información en la estructura común para ser integrados al universo de personas dadas por Desaparecidas
Así mismo, 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t>
  </si>
  <si>
    <t>De acuerdo con el reporte cuantitativo de avance del indicador, se encuentra en un nivel de cumplimiento óptimo.
Según la desagregación de las metas trimestrales y la programación realizada para la vigencia, durante el trimestre se esperaba dar continuidad a la identificación de fuentes de información que contribuyan a la limpieza de base de datos y completitud de solicitudes de búsqueda, la construcción del universo de personas dadas por desaparecidas - PDD- y el RNFCIS, y al mismo tiempo iniciar la validación de la calidad de las fuentes de información. 
El reporte cualitativo realizado da cuenta de la generación de herramientas e instrumentos desarrollados con el fin de validar la calidad de las fuentes de información asociadas con el Registro de Solicitudes de Búsqueda - RSB. Asimismo, da cuenta de la continuidad en la identificación de fuentes de información que contribuyan a la construcción del Universo de PDD y al RNFCIS. De igual forma, el área responsable aclara que el avance del proceso de calidad de datos realizado en las fuentes del Universo de Personas Dadas por Desaparecidas se extrapola a la misma construcción del Universo.
Adicionalmente, se precisan avances en la deduplicación de la información de Personas Dadas por Desaparecidas del Registro de Solicitudes de Búsqueda, y el área responsable aclara que ésta es una tarea común y recurrente en este tipo de escenarios en los cuales no se conoce la totalidad de la información sobre una desaparición y/o una persona desaparecida, y que sólo hasta que se adelante el proceso de Investigación Humanitaria y Extrajudicial se puede descubrir que dos Personas Dadas por Desaparecidas que se consideraban únicas son la misma.
Se hizo referencia a los logros alcanzados en la gestión de la meta, pero falta mencionar las posibles dificultades que se han presentado con el fin de tenerlas identificadas y poderlas gestionar.
Para los próximos trimestres se recomienda tener en cuenta la tabla anexa del indicador que contempla la programación de las metas trimestrales, según la cual a partir del tercer trimestre los reportes de avances cuantitativos y cualitativos deben hacer referencia no solamente a la identificación de fuentes de información y la validación de la calidad de las mismas para el caso de solicitudes de búsqueda, universo de PDD y RNFCIS, sino tambien a las actividades de depuración, clasificación, ordenación, estructuración, disposición e integración de información.</t>
  </si>
  <si>
    <t>Los principales logros es el de desarrollar una métricas de completitud, consistencia, imprecisos, duplicados, no válidos del Registro de Solicitudes de Búsqueda; se han desarrollado herramientas que permiten la visualización de la calidad del dato, tanto en herramientas de formato Excel como en visualizadores de metabase. Se han potenciado los procesos de calidad de datos en cuento a información duplicada de Personas Dadas por Desaparecidas y de Personas Buscadoras del Registro de Solicitudes de Búsqueda.</t>
  </si>
  <si>
    <t xml:space="preserve">55,4% de información recolectada, depurada y organizada en el Sistema </t>
  </si>
  <si>
    <t xml:space="preserve">55% de información recolectada, depurada y organizada en el Sistema </t>
  </si>
  <si>
    <t xml:space="preserve">En cuanto al Registro de Solicitudes de Búsqueda, se recibieron 201 solicitudes durante el periodo enero a septiembre del 2022 relacionada a la calidad del dato de Personas dadas por Desaparecidas, Personas Buscadoras registradas y/o información registrada en el proceso de participación.
De estas 201 solicitudes frente a la calidad del dato, en 118 se mencionada algún problema de duplicidad de los registros de Personas Dadas por Desaparecidas, aquí se hizo el proceso de corrección de datos incorrectos e imprecisos sobre 171 Personas.
En 92 de las 201 solicitudes se indicaban problemas de calidad de datos en Personas Buscadoras, aquí se corrigieron datos incorrectos e imprecisos para 146 Personas.
52 de las 201 solicitudes no informaban inconsistencias de calidad de datos frente a personas dadas por desaparecidas ni buscadoras, sino a problemas de datos en registros de diálogos.
A las 201 solicitudes se les dio respuesta lo que traduce que en el Registro de Solicitudes de Búsqueda se han realizado los procedimientos necesarios para corregir los datos erróneos, imprecisos o incompletos y se pueden visualizar en las herramientas transitorias., si bien se habían identificado otros problemas de calidad dentro del Registro de Solicitudes de Búsqueda, éstos aún no han sido corregidos al corte del tercer trimestre del 2022.
Frente a las otras fuentes que contribuyen al Universo de Personas Dadas por Desaparecidas y al RNFCIS, se continua trabajando con el proyecto de sistematización de fuentes no estructuradas que aporta información sobre sitios de interes forense y de personas dadas por desaparecidas que pueden estar asociadas a los mismos y que aportan Universo. En la identificación de estas fuentes para la extracción de información que contribuye se cuenta con las aportadas por entidades y Organizaciones de la Sociedad Civil, como:  Alcaldía Mayor de Bogotá, Armada Nacional, Asociación Nacional de Mujeres Campesinas, Negras e Indígenas de Colombia, CNMH, Colectivo Socio-Jurídico Orlando Fals Borda, Comité de Solidaridad de Presos Políticos (CSPP), Comité Internacional de la Cruz Roja, Corporación Claretiana Norman Pérez Bello, Corporación Desarrollo Regional Valle del Cauca, CREDHOS, Diócesis Tumaco, EQUITAS, Fiscalía General de la Nación, Instituciones del sistema integral de justicia, verdad, reparación y no repetición, Instituto de Ciencias Politicas (ICP), Ministerio de Defensa, Movimiento nacional de víctimas de crímenes de estado – MOVICE, Policía Nacional, Tribunal permanente de los pueblos, UIA – JEP, Unidad de Restitución de Tierras, UNIPEP. Asimismo, la valoración de calidad de la documentación para la sistematización de información para el RNFCIS, se realizó a partir de la preclasificación llevada a cabo sobre los documentos identificados y se consideraron para la extracción aquellos de los que se puede extraer.
El equipo del RNFCIS ha venido trabajando en los controles de calidad de la información que se ha regsitrados sobre sitios de disposición de cuerpos en diferentes condiciones, para lo cual realiza periódicamente la notificación a los GITTT sobre las inconsistencias encontradas en el registro de información en el RNFCIS, para ello se viene brindando asistencia y apoyo técnico para el ajuste y depuración de los errores identificados tanto para sitios como cementerios. Se pretende que de esta manera preparar los datos para que se pueda realizar la migración al Sistema Busquemos.
Con la fuente de datos de ICMP (International Commission on Missing Persons) identificada, se corrigieron valores imprecisos que tenían en las variables de lugar de desaparición de 2.201 registros, homologando la información de un campo descriptivo a códigos DANE, se homologó además la variable de tipo de documento, limpiando 1.657 registros, se corrigieron 1.636 números de identificación que corresponden a cédula, se homologaron 2.434 registros de la variable sexo, se adecuaron 2.072 registros de fecha en el formato adecuado para el universo, separando, día, mes y año. El 100% los datos suseptibles de adecuación fueron corregidos. 
</t>
  </si>
  <si>
    <t>Se reporta un avance cuantitativo acumulado del 55% lo cual coincide con la meta programada para el periodo dejando el indicador en estado de cumplimiento óptimo. De acuerdo con la ficha del indicador, para el periodo se esperaba dar continuidad a la identificación de fuentes de información que contribuyan a la limpieza de base de datos y completitud de solicitudes de búsqueda, la construcción del universo de personas dadas por desaparecidas - PDD- y el RNFCIS, y al mismo tiempo dar continuidad a la validación de la calidad de las fuentes de información. Asimismo, en el trimestre se esperaba obtener un avance significativo en la depuración, clasificación, ordenamiento y disposición de informacion asociada con solicitudes de búsqueda, Universo de PDD y RNFCIS.
Se observa la labor de integrar fuentes de información emitida por organizaciones sociales, pues estas constituyen un insumo significativo en la construcción del Universo de Personas Dadas por Desaparecidas y al RNFCIS. De igual forma, se valora la calidad de la información en la acción de preclasificación, en las unidades documentales de las series y subseries misionales, complementando la descripción cualitativa del indicador.
Es necesario revisar y ajustar la cifra de las solicitudes recibidas entre enero y septiembre de 2022 incluidas en el Registro de Solicitudes de Búsqueda, pues inicialmente en el avance cualitativo se hace referencia a 201 solicitudes, mientras que, en el soporte que se adjunta denominado "Soportes indicadores correccion datos RSB 30092022" aparece un total de 200 registros.</t>
  </si>
  <si>
    <t>Los logros han sido el de generar un procedimiento establecido para la corrección de datos imprecisos e incorrectos registrados en el Registro de Solicitudes de Búsqueda, también se ha identificado unas tareas específicas en cuanto a la adecuación de los datos de las fuentes del universo.
Las principales dificultades fue el no contar con la persona que había identificado los problemas de calidad de datos dentro del Registro de Solicitudes de Búsqueda, pues las tareas de corrección quedaron suspendidas mientras se adelantaba el proceso de contratación, con la ampliación de tiempos de los contratos del Desarrollo del Sistema de información y del de Gobierno de Calidad de Datos, los tiempos para otras actividades se han reducido considerablemente</t>
  </si>
  <si>
    <t>Indicador 2. Sistema de Información Misional (SIM) con gobierno de datos y analítica de datos, en uso</t>
  </si>
  <si>
    <t xml:space="preserve">
9 proyectos asociados al Sistema de Información Misional -SIM, ejecutados</t>
  </si>
  <si>
    <t>Dirección Técnica de Información, Planeación, Localización para la Busqueda 
Oficina de Tecnologías de Información y Comunicaciones</t>
  </si>
  <si>
    <t>Subdirección General Técnica y Territorial, Direcciones Técnicas, Grupos Internos de Trabajo Territorial, Grupo Interno de Trabajo de Gestión Documental</t>
  </si>
  <si>
    <t xml:space="preserve">
0 proyectos asociados al Sistema de Información Misional -SIM, ejecutados</t>
  </si>
  <si>
    <t>N/A</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</si>
  <si>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54, 28 y  06 en ambiente  (Preproducción)
  - Se iniciaron las labores de migración de datos de los requerimientos 54, 28 y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37, 38, 39 y 55.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(10%)
-Diseño del Gobierno de Datos (6%)
-Diseño de la Arquitectura de Información (12%)
PRY 2 Gestion Tecnologica de Bases de Datos y  Datos Maestros: 
Se adelantaron las siguientes actividades:
-Línea base de Bases de datos y datos maestros(8%)
-Identificación de Datos Maestros y de Referencia(16%)
-Diseño de la custodia tecnológica de las bases de datos(7%)
Pry 11: Repositorio tipo DATA LAKE STORAGE para altos Volumennes de Fuente de Datos 
Se adelantaron las siguientes actividades:
-Diseño del Data Lake(6%)
-Diseño de Modelo Analítica(6)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*Iniciativa Universo de Personas PDD
        - Se realizan los controles de cambios solicitados por parte de la SGI, pendiente de publicación.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-Iniciativa Registro de Fosas y Cementerios
        -Se tiene avance en la implementación del espacio en el portal de datos Wordpress, se realizan reportes por parte de la SGI responsables de la información.
        -En la actualidad se encuentra en desarrollo.
*Iniciativa Planes de Búsqueda
        -Se realiza articulación con los responsables de la información y comunicaciones.
        -Se realizan mesas de trabajo para realizar levantamiento de los requerimientos, se realizan mockups.
        -En la actualidad se encuentra en desarrollo.
 *Transversal
        -Exploración, pruebas de concepto herramienta Power BI
        -Se realiza ajuste de performance filtros transversales, en la actualidad se encuentra en pruebas pendiente de publicación.
        -Se realiza apoyo a la SGI en procesos de calidad en Universo PDD.
        -Se realizan tareas de automatización y despliegues del Proyecto en general.</t>
  </si>
  <si>
    <t>Pese a que no se debía reportar un avance cuantitativo con corte al 31 de marzo, la OTIC y la SGIB acogen las sugerencias de la Oficina Asesora de Planeación y realizan un avance cualitativo para los 9 proyectos que se vienen adelantando. Esto permite entender los adelantos, porcentajes y pormenores que se llevan a cabo para materializar el sistema de información misional. Es un avance estructura y evidencia el trabajo de ingeniería previo a la puesta en marcha del SIM.
Se sugiere para el próximo periodo registrar las acciones de mejora que se lleven a cabo para subsanar las dificultades presentadas durante el primer trimestre, ejemplo de ello, la siguiente registrada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entre otras que se hayan documentado en el reporte cualitativo.</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</si>
  <si>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Admin del sistema 54, Registro de Solicitudes 28, Aportantes 06, Planes Regionales 26, (Ambiente Preproducción UBPD)
  - Se migraron los modelos de datos de los requerimientos 54, 28,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Prospección 37, Identificación de cadaveres 38, Recuperación 39, Toma de muestras 61, Reencuentro 34, Entrega Digna 32.
- Se migraron los modelos de datos de los requerimientos 32 y 34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-Diseño del Gobierno de Datos 
-Diseño de la Arquitectura de Información 
PRY 2 Gestion Tecnologica de Bases de Datos y  Datos Maestros: 
Se adelantaron las siguientes actividades:
-Línea base de Bases de datos y datos maestros
-Identificación de Datos Maestros y de Referencia
-Diseño de la custodia tecnológica de las bases de datos
Pry 11: Repositorio tipo DATA LAKE STORAGE para altos Volumennes de Fuente de Datos 
Se adelantaron las siguientes actividades:
-Diseño del Data Lake
-Diseño de Modelo Analítica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*Logros: 
Se construyó un porcentaje aproximado del 90% de los tableros (visualizadores) de Planes Regionales y Fosas de los cuales se tiene la información origen.
Se construyó un porcentaje aproximado del 90% de los tableros (visualizadores) de Fosas de los cuales se tiene la información origen.
Se integra gateway a los visualizadores
Se realiza nuevos acercamientos para adelantar planes regionales segunda publicación
Dificultades: 
Se sigue sin tener la autorización  de la SGI para sacar versión 2.0 del universo.
Se tiene aún retraso por el desarrollo de los tableros de fosas, los cuales han sido trabajados en el presente sprint.
Se tiene incertidumbre del manejo del responsive en power BI</t>
  </si>
  <si>
    <t>En el trimestre no se tenía que incluir el avance cuantitativo, sin embargo, se detalla un avance cualitativo pormenorizado, no obstante lo anterior, dentro de los soportes remitidos no se evidencia un cronograma integro para el SIM o por subproyecto que integralmente pueda visualizar el estado de avance.  Se sugiere remitirlo y determinar el porcentaje de avance con relación a la linea base del proyecto. Esto permitirá reorientar acciones y determinar el verdadero porcentaje de avance del SIM, el cual no se visualizó en los soportes remtidos.
Por otra parte, es necesario que se evalue como se integrará  en el SIM.la información existente y recibida por la UBPD desde que inició su mandato. Esto permitiría entender el reto y la forma en que se realizará.
Se sugiere establecer el grado de implementación que tendrá los subproyectos de gobierno de datos y de análitica. Lo anterior, considerando que de la puesta en marcha del SIM y de la alimentación de la información que lo conforma dependerá en gran parte de los ejercicios que se adelanten para análitica y gobierno de datos. En este sentido, se sugiere contar con planes de trabajo para que todos los subproyectos se puedan implementar en la vigencia.
Finalmente, es pertinente indicar que la mayoría de retos y dificultades presentados en los soportes no fueron registrados para la ficha del presente indicador.</t>
  </si>
  <si>
    <t>El principal logro para este Inidicador, es el acercamiento de la salida a produccion del sistema de Informacion Misional  SIM
El proyecto evoluciona de acuerdo a los entregables pactados y recibidos en el corte de cada pago, se aclara que el indicador está incluido en el contrato 229-2021 y a la fecha no ha iniciado su actividad por cronograma 
-Dificultades 
-- La demora en la entrega de la infraestructura y la instalación de la herramienta obliga a ajustar el cronograma para visualizar las actividades en este aspecto. a la fecha no se ha iniciado la actividad.</t>
  </si>
  <si>
    <t xml:space="preserve">
4 proyectos asociados al Sistema de Información Misional -SIM, ejecutados</t>
  </si>
  <si>
    <r>
      <rPr>
        <sz val="10"/>
        <color rgb="FF000000"/>
        <rFont val="Arial"/>
        <family val="2"/>
      </rPr>
      <t xml:space="preserve">PRY 01: Se implemento  la herramienta  STRATIO , esta en producción incluye el componente de Gobierno de Datoa (anexo evidencia  imagen de la herremienta )
PRY 02:Se implemento el componente de datos maestros en la herramienta STRATIO. (anexo evidencia  imagen de la herremienta )
PRY 11 : El contrato 229 de 2021 finalizó su ejecución el 30 de septiembre de 2022 y los entregables de dicho proyecto corresponden ((anexo evidencia  imagen de la herremienta )) a: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Se destaca la entrega de la herramienta Stratio como el sitio donde se centraliza la información no estructurada institucional así como las capacidades para el gobierno de los datos y datos maestros.
Contrato 181 de 2021, que incluye los PRY 3, 4, 5, 6 y 9,  el contrato inicialmente tenia fecha de ejecución presupuestal hasta el 31 de julio de 2022, se han aprobado dos (2) prorrogas, la primera para el 30 de septiembre de 2022 y la segunda para el 31 de octubre de 2022, esto implica que para el tercer trimestre no es posible reportar la totalidad de la ejecución de los referidos proyectos. 
Para los proyectos (3,4,5,6 y9 ) que no ha terminaado su ejecucion, a este corte tenemos un avance de 78% mientras la terminación de los casos de USO del la herramienta BUSQUEMOS, lo cual se soporta en el archivo (Avance septimebre 2022 SIM)
Es importante indicar que el contrato con corte a la fecha de reporte se ejecuta sin novedad especificamente se ejecuta la etapa final de recibo del Sistema de Información Misional BUSQUEMOS. A cotinuación se presenta el detelle de avance por PYR:
PRY 03: Se avanzaron con las siguientes actividades:
  - Se realización pruebas piloto para la  revisión y recibo de los casos de uso y/o funcionalidades desarrolladas.
  - Se realizaron las labores de migración de datos de los requerimientos 54, 28 y 06. 
PRY 04: Se planearon y realizaron  mesas tecnicas de definición con el apoyo a la supervision, Ususario Funcional UBPD y la UT y se encuetran en proceso de migracion de los Casos de Uso ( CUS ) de los requerimientos 56,37 y 39.
PRY 05 y 09  Se planearon y realizaron  mesas tecnicas de definición con el apoyo a la supervision, Ususario Funcional y la UT, con el fin de revisar los Casos de Uso ( CUS ) de los requerimientos 25  y 28 (25 Cargas Masivas).
PRY 06: Se planearon y realizaron  mesas tecnicas de definición, revisión de CUS de los requerimientos 23.
PRY 09: Se realizan pruebas funcionales y se firma acta de recibo
PRY 10: Definir e implementar la plataforma digital de servicios de información misional pública de la UBPD para la ciudadanía (Contratación de 6 OPS). Es importante alcarar que el plan de trabajo que se ejecuta para el desarrollo e implementación de la Fase 2 del PYR 10 esta distribuido en la vigencia 2022, es decir, que para el tercer trimestre no es posible reportar la ejecución completa de este proyecto. En virtud a ello, es menester considerar que durante el trimestre, se realiza segun lo planeado la segunda publicación productiva en el portal de datos del Registro Nacional de Fosas, Cementerios Ilegales y Sepulturas - RNFCIS :https://ubpdbusquedadesaparecidos.co/sites/portal-de-datos/registro-nacional-de-fosas-y-cementerios/ Se avanza en la publicación de la tercera iniciativa de Planes Regionales de Busqueda.
Soportes: </t>
    </r>
    <r>
      <rPr>
        <u/>
        <sz val="10"/>
        <color rgb="FF1155CC"/>
        <rFont val="Arial"/>
        <family val="2"/>
      </rPr>
      <t>https://drive.google.com/drive/folders/1FblcXj_JrC51Vh_znCGlm97i8PwyYybY?usp=sharing</t>
    </r>
    <r>
      <rPr>
        <sz val="10"/>
        <color rgb="FF000000"/>
        <rFont val="Arial"/>
        <family val="2"/>
      </rPr>
      <t xml:space="preserve"> </t>
    </r>
  </si>
  <si>
    <t>En el periodo se esperaba contar con la ejecución finalizada de los 9 proyectos del PETI asociados al SIM y a gobierno de datos y analítica de datos (1, 2, 3, 4, 5, 6, 9, 10 y 11), definidos para ser ejecutados en 2022. Para el tercer trimestre reportan un cumplimiento del 44,44% (4 proyectos finalziados)  lo que pone el indicador en estado critico
Asimismo, en el reporte cualitativo se describen aspectos que se han desarrollado en el periodo para cada proyecto, Se solicita explicar las razones por las cuales no se ha dado cumplimiento a la meta establecida.
Se destaca la entrega de la herramienta Stratio como el sitio donde se centraliza la información no estructurada institucional así como las capacidades para el gobierno de los datos y datos maestros.
Se sugiere contar con planes de trabajo para que todos los subproyectos se puedan implementar en la vigencia.</t>
  </si>
  <si>
    <t xml:space="preserve">
Logros: 
Se construyó un porcentaje  del 100% de los tableros (visualizadores) Registro Nacional de Fosas, Cementerios Ilegales y Sepulturas -RNFCIS, se publica en el portal https://ubpdbusquedadesaparecidos.co/sites/portal-de-datos/registro-nacional-de-fosas-y-cementerios/
Se construyó un porcentaje aproximado del 98% de los tableros (visualizadores) de Planes Regionales de Busqueda.
Se realiza nuevas definiciones para adelantar planes regionales segunda publicación
Se realiza apoyo a nuevas iniciativas de diferentes dependencias
Se ajusta cronograma segun las solicitades cambiantes del proyecto
Se recibe en tiempos los documentos asociados a los entregables los cuales entran en fase de estabilización
Dificultades: 
Los tiempos de recopilación de información son extensos por falta de claridad del origen de la información que se va a publicar.
El equipo tecnico de la UBPD, puede validad la integralidad de los modulos 
El equipo  tecnico pueda  validar la articulacion de los datos pendientes por ser migrados </t>
  </si>
  <si>
    <t>Indicador 3. Porcentaje de disponibilidad del Sistema de Información Misional (SIM) con gobierno de datos y analítica de datos</t>
  </si>
  <si>
    <t>99% disponibilidad del Sistema de Información Misional (SIM) con gobierno de datos y analítica de datos</t>
  </si>
  <si>
    <t>Oficina de Tecnologías de Información y Comunicaciones</t>
  </si>
  <si>
    <t>0% disponibilidad del Sistema de Información Misional (SIM) con gobierno de datos y analítica de datos</t>
  </si>
  <si>
    <t>Para este trimestre, no se  reporta el porcentaje de disponibilidad en el ambiente de produccion del Sistema de Información Misional (SIM) , el Gobierno de datos y analítica de datos, toda vez que, los referidos proyectos estan en desarrollo e implementación, es decir, aun no estan en uso por parte de la Unidad. Por ello, se reporta de manera cualitativa el avance en los siguientes terminos,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las siguinetes etapas:
-Línea Base del Gobierno de datos y arquitectura de Información 
-Diseño del Gobierno de Datos 
-Diseño de la Arquitectura de Información 
- Analitia de Datos, se esta realizando las fichas tecnicas para la contratación, esto mediante mesa de trabajo  con la SGBI y  OTIC.</t>
  </si>
  <si>
    <t>Pese a que este indicador no debe reportar avances cuantitativos con corte al 31 de marzo de 2022, la OTIC acoge la sugerencia de la Oficina Asesora de Planeación y reporta un avance cualitativo que permita entender los adelantos del sistema BUSQUEMOS, el cual incluye por ejemplo un avance porcentual, el cual denota que van por buen camino, lo que se traduce en que la fecha estimada para la puesta en marcha (disponibilidad y uso) siga programada para el 01 de agosto de 2022.
En todo caso, estos avances trimestrales del SIM permiten la toma de decisiones y acciones preventivas asociados a la entrega esperada para el 3er trimestre, en todo caso, mitigando el riesgo que ya no se puedan tomar acciones antes de finalizar la vigencia.</t>
  </si>
  <si>
    <t>Al igual que para el trimestre anterior , no se reporta el porcentaje de disponibilidad en el ambiente de produccion del Sistema de Información Misional (SIM), el Gobierno de datos y analítica de datos, toda vez que, los referidos proyectos estan en desarrollo e implementación, es decir, aun no estan en uso por parte de la Unidad. Por ello, se reporta de manera cualitativa el avance en los siguientes terminos,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un promedio del 60 %  de las siguinetes etapas:
-Línea Base del Gobierno de datos y arquitectura de Información 
-Diseño del Gobierno de Datos 
-Diseño de la Arquitectura de Información 
- Analitia de Datos, se esta realizando las fichas tecnicas para la contratación, esto mediante mesa de trabajo  con la SGBI y  OTIC.</t>
  </si>
  <si>
    <t>En el trimestre no se tenía que incluir el avance cuantitativo, sin embargo, se detalla un avance cualitativo asociado al indicador 02 del plan de acción.
Dentro de los soportes remitidos se incluyen algunos porcentajes que muestran el avance de cada uno de los subproyectos, no obstante, no es claro cómo fueron generados o con relación a que linea base se emitieron para cada subproyecto. Es importante que se refleje en algún diagrama de gantt o cualquier otra herramienta que estén utilizando.
Se sugiere establecer el grado de implementación que tendrá los subproyectos de gobierno de datos y de análitica. Lo anterior, considerando que de la puesta en marcha del SIM y de la alimentación de la información que lo conforma dependerá en gran parte de los ejercicios que se adelanten para análitica y gobierno de datos. En este sentido, se sugiere contar con planes de trabajo para que todos los subproyectos se puedan implementar en la vigencia.
Finalmente, es pertinente indicar que la mayoría de retos y dificultades presentados en los soportes no fueron registrados para la ficha del presente indicador.</t>
  </si>
  <si>
    <t>El proyecto evoluciona de acuerdo a los entregables pactados y recibidos en el corte de cada pago, se aclara que el indicador está incluido en el contrato 229-2021 y a la fecha no ha iniciado su actividad por cronograma 
-Dificultades 
-- La demora en la entrega de la infraestructura y la instalación de la herramienta obliga a ajustar el cronograma para visualizar las actividades en este aspecto. a la fecha no se ha iniciado la actividad.</t>
  </si>
  <si>
    <t>66,9% disponibilidad del Sistema de Información Misional (SIM) con gobierno de datos y analítica de datos</t>
  </si>
  <si>
    <t>70% disponibilidad del Sistema de Información Misional (SIM) con gobierno de datos y analítica de datos</t>
  </si>
  <si>
    <r>
      <rPr>
        <sz val="10"/>
        <color rgb="FF000000"/>
        <rFont val="Arial"/>
        <family val="2"/>
      </rPr>
      <t xml:space="preserve">PRY 01: Se implemento  la herramienta  STRATIO , esta en producción incluye el componente de Gobierno de Datoa (anexo evidencia  imagen de la herremienta )
PRY 02:Se implemento el componente de datos maestros en la herramienta STRATIO. (anexo evidencia  imagen de la herremienta )
PRY 11 : El contrato 229 de 2021 finalizó su ejecución el 30 de septiembre de 2022 y los entregables de dicho proyecto corresponden ((anexo evidencia  imagen de la herremienta )) a: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Se destaca la entrega de la herramienta Stratio como el sitio donde se centraliza la información no estructurada institucional así como las capacidades para el gobierno de los datos y datos maestros.
Contrato 181 de 2021, que incluye los PRY 3, 4, 5, 6 y 9,  el contrato inicialmente tenia fecha de ejecución presupuestal hasta el 31 de julio de 2022, se han aprobado dos (2) prorrogas, la primera para el 30 de septiembre de 2022 y la segunda para el 31 de octubre de 2022, esto implica que para el tercer trimestre no es posible reportar la disponibilidd asociada con el Sistema de Información Misional BUSQUEMOS toda vez que este se esta recibiendo el sistema, es decir, aun no esta en uso, es decir, no es posible definir la desponibilidad para en el tercer trimestre, . Es importante indicar que el contrato con corte a la fecha de reporte se ejecuta sin novedad especificamente se ejecuta la etapa final de recibo del Sistema de Información Misional BUSQUEMOS. A cotinuación se presenta el detelle de avance por PYR:
PRY 03 Se avanzaron con las siguientes actividades:
  - Se realización pruebas piloto para la  revisión y recibo de los casos de uso y/o funcionalidades desarrolladas.
  - Se realizaron las labores de migración de datos de los requerimientos 54, 28 y 06. RY 04 Se planearon y realizaron  mesas tecnicas de definición con el apoyo a la supervision, Ususario Funcional UBPD y la UT y se encuetran en proceso de migracion de los Casos de Uso ( CUS ) de los requerimientos 56,37 y 39.
PRY 05 y 09  Se planearon y realizaron  mesas tecnicas de definición con el apoyo a la supervision, Ususario Funcional y la UT, con el fin de revisar los Casos de Uso ( CUS ) de los requerimientos 25  y 28 (25 Cargas Masivas).
PRY 06 Se planearon y realizaron  mesas tecnicas de definición, revisión de CUS de los requerimientos 23.
Para los proyectos (3,4,5,6 y9 ) que no ha terminaado su ejecucion, a este corte tenemos un avance de 78% mientras la terminación de los casos de USO del la herramienta BUSQUEMOS, lo cual se soporta en el archivo (Avance septimebre 2022 SIM)
PRY 10: Definir e implementar la plataforma digital de servicios de información misional pública de la UBPD para la ciudadanía (Contratación de 6 OPS). La fase 1 del proyecto durante el periodo reportado presento una disponibilidad del 100%. Es importante considerar que la Fase 2 del proyecto actualmente se encuentra en desarrollo, el avance se reporta en detalle en el Indicador 2
Para este tromeste se cumple con el 70% de avance discriminado de la siguiente manera:
1) Sumatoria del porcentaje de disponibilidad de la plataforma tecnologíca - 40%
2) Porcentaje de disponibilidad de las bases de datos - 30%
Soportes: </t>
    </r>
    <r>
      <rPr>
        <u/>
        <sz val="10"/>
        <color rgb="FF1155CC"/>
        <rFont val="Arial"/>
        <family val="2"/>
      </rPr>
      <t>https://drive.google.com/drive/folders/1FblcXj_JrC51Vh_znCGlm97i8PwyYybY?usp=sharing</t>
    </r>
    <r>
      <rPr>
        <sz val="10"/>
        <color rgb="FF000000"/>
        <rFont val="Arial"/>
        <family val="2"/>
      </rPr>
      <t xml:space="preserve"> </t>
    </r>
  </si>
  <si>
    <t>En el trimestre se esperaba un avance cuantitativo del 66,9% y se reportó un avance del 70% dejando el indicador en un nivel optimo de cumplimiento, en el avance cualitativo da cuenta de como se logra este porcentaje de avance. En los reportes anteriores se indicó que la salida en producción del Sistema de Información Misional - BUSQUEMOS se contemplaba para el 01 de agosto de 2022. Aunque se reporte las prorrogas hasta el 31 de Octubre de 2022 para ese periodo es clave que se haga referencia a las acciones desarrolladas para garantizar la disponibilidad de la plataforma tecnológica asignada al SIM, Gobierno de Datos y analitica, al igual que la disponibilidad de las bases de datos y de las aplicaciones asociadas en la ultima fecha establecida.</t>
  </si>
  <si>
    <t xml:space="preserve">Logros: 
Se construyó un porcentaje  del 100% de los tableros (visualizadores) Registro Nacional de Fosas, Cementerios Ilegales y Sepulturas -RNFCIS, se publica en el portal https://ubpdbusquedadesaparecidos.co/sites/portal-de-datos/registro-nacional-de-fosas-y-cementerios/
Se construyó un porcentaje aproximado del 98% de los tableros (visualizadores) de Planes Regionales de Busqueda.
Se realiza nuevas definiciones para adelantar planes regionales segunda publicación
Se realiza apoyo a nuevas iniciativas de diferentes dependencias
Se ajusta cronograma segun las solicitades cambiantes del proyecto
Dificultades: 
Los tiempos de recopilación de información son extensos por falta de claridad del origen de la información que se va a publicar.
El equipo tecnico de la UBPD, puede validad la integralidad de los modulos 
El equipo  tecnico pueda  validar la articulacion de los datos pendientes por ser migrados </t>
  </si>
  <si>
    <t>Resultado 2. Universo de personas dadas por desaparecidas (PDD) con Información disponible para la consulta pública</t>
  </si>
  <si>
    <t>Indicador 4. Información depurada y organizada en el Sistema de Información Misional (SIM), disponible para consulta pública</t>
  </si>
  <si>
    <t>100% de la información del Universo que se tenga depurada y organizada, disponible para consulta pública.</t>
  </si>
  <si>
    <t>Dirección Técnica de Información, Planeación, Localización para la Busqueda</t>
  </si>
  <si>
    <t>0% de la información del Universo que se tenga depurada y organizada, disponible para consulta pública.</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</si>
  <si>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como avance se puede indicar que, 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 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</si>
  <si>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 xml:space="preserve">De acuerdo con la desagregación de las metas trimestrales y la programación realizada para la vigencia, durante el trimestre no se esperaba avance cuantitativo debido a que la entrada en funcionamiento del SIM se tiene programada a partir del mes de julio. Sin embargo, sí se presentan avances cualitativos asociados a la identificación de fuentes de información que contribuyan a enriquecer el universo de personas dadas por desaparecidas.  
Se recomienda aclarar la coherencia entre la información reportada en este indicador y el indicador No. 1 debido a que en ambos reportes se hace referencia al mapeo de dos tipos de información desde 80 variables y 26 fuentes de información secundaria para identificar el Estado actual del Desaparecido y el Tipo de Hecho de desaparición, pero se menciona un total diferente de tablas. Al respecto, el área responsable considera necesario precisar que las tablas hacen relación a una fuente de información y dependen de la especificidad de los indicadores para tomar un universo de 32 tablas lo cual se ve reflejado en el reporte realizado del avance del indicador. 
Se anexaron soportes de la gestión desarrollada. Para los siguientes trimestres, se recomienda que en el seguimiento cualitativo se haga referencia a los soportes para que sean fácilmente asociados con los aspectos específicos a los que correspondan.
</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</si>
  <si>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estas tablas se encuentran alojadas en la instancia de base de datos UNIVERSO_PDD en las tablas "TABLA_universo_PDD" y "TABLA_Universo_PDD_2022"
Si bien no se ha adelantado cuantitativamente este indicador, se han adelantado acciones sobre el proyecto 10 del PETI (Implementar Consulta de Información Misional Pública), el mismo que permite generar estadísticas al público en general. Estas acciones se centran en mesas técnicas para definir las tareas conjuntas con la Oficina de Tecnologías de Información y Comunicaciones - OTIC, en las que principalmente se definen los flujos de datos para la actualización de la información publicada.</t>
  </si>
  <si>
    <t>De acuerdo con la desagregación de las metas trimestrales y la programación realizada para la vigencia, durante el trimestre no se esperaba avance cuantitativo debido a que la entrada en funcionamiento del SIM se tiene programada a partir del mes de julio. Sin embargo, se reporta como avance cualitativo la gestión desarrollada durante el periodo asociada con la identificación de nuevas fuentes de información que contribuyen al universo de PDD.
Asimismo, se hace referencia al "Portal de Datos" con información del Universo de PDD disponible para consulta pública, y se informa acerca de algunas acciones que se adelantan para mantener esta información vigente. Sin embargo, el área responsable aclara que estos dos proyectos, de fondo, son diferentes. Al respecto, es pertinente que en próximos reportes se aclare cuales son las diferencias mencionadas entre el Portal de Datos vigente y la meta de este indicador. 
En el soporte se listan las diferentes tablas utilizadas como fuente para la construción del Universo de personas dadas por desaparecidas.</t>
  </si>
  <si>
    <t>Logros: acceder a los datos estructurados desde diferentes herramientas de almacenamiento y lograrlas agrupar en una misma instancia de base de datos con estructuras similares, permiten que la integración de información en el universo de personas dadas por desaparecidas en construcción sea mucho más sencillo.
Dificultades: a la fecha aún no es posible identificar todas las fuentes que han recolectado y almacenado información de Personas Dadas por Desaparecidas que contribuya a la construcción del Universo de la UBPD</t>
  </si>
  <si>
    <t>50% de la información del Universo que se tenga depurada y organizada, disponible para consulta pública.</t>
  </si>
  <si>
    <t>28% de la información del Universo que se tenga depurada y organizada, disponible para consulta pública.</t>
  </si>
  <si>
    <t xml:space="preserve">Durante el trimestre se identificaron las siguientes fuentes:
Fiscalía General Expedientes Inactivos, ICMP, Instituto Nacional de Medicina Legal y Ciencias Forenses, JEP-CEV (32 tablas) y Registro de Solicitudes de Búsqueda, a las cuales se les ejecutaron los procesos de ETL para su respectiva transformación y homologacion de datos para que sean comparables entre ellas, una vez finalizada esta transformación, fueron integradas en el servidor de producción en la base de datos UNIVERSO_PDD en la tabla BD_UNIVERSO_V3_UNION_REGISTROS_FUENTES, aquí se alojan 353.666 registros de Personas Dadas por Desaparecidas con la estructura y homologación de variables realizada.
En cuanto a la actividad de publicación, si bien a la fecha el SIM no está en producción, con apoyo de la OTIC se han adelantado procesos para la publicación de la información del Universo de Personas Dadas por Desaparecidas en el portal institucional, este procedimiento permite actualizar de manera semiautomática la información publicada, por lo que tan pronto se termine la actividad de integración, se podrá contar con la información actualizada
Actividad uno 50%
Actividad dos 50%
Actividad tres 20%
Actividad cuatro 12,5% 
La actividad 3 no ha avanzado de la manera esperada, puesto que se han identificado algunas aspectos a mejorar en el código de integración de información, esto ha demandado tiempo en el ajuste del código, otra de las razones es por los tiempos de procesamiento que requiere éste tipo de tareas ya que la disponibilidad de infraestructura tecnológica a la que hemos podido acceder se toma meses para obtener el resultado de grupos y pares posiblemente coincidentes, esta limitación ha hecho que la subdirección de gestión de información ejecute en paralelo dos procedimientos de comparación en diferentes servidores con dos objetivos diferentes, comprobar los tiempos de ejecución y validar resultados
</t>
  </si>
  <si>
    <t>De acuerdo con la desagregación de las metas trimestrales y la programación realizada para la vigencia, durante el trimestre se esperaba un avance cuantitativo del 50%, sin embargo se reporta un 28% de avance dejando el indicador en estado de riesgo en su cumplimiento. Teniendo en cuenta la tabla anexa de programación de metas trimestrales y según el reporte cualitativo, este 28% se explica porque se alcanzó el avance esperado frente a la identificación de fuentes de información y la validación de la calidad de las fuentes, pero se avanzó en menor proporción en cuanto a la integración de las fuentes y la publicación de información de forma segura desde el SIM. 
Es necesario implementar las acciones que se requieran para superar el rezago de la actividad de integración de las fuentes, más aún considerando que solo queda un trimestre para finalizar la vigencia y así poder alcanzar el cumplimiento esperado de la meta.</t>
  </si>
  <si>
    <t xml:space="preserve">Los principales logros fue la transformación de información y que actualmente se cuentan con dos metodologías de integración de información para la construcción del Universo, lo que se traduce en que se van a poder comparar las dos metodologías y tener una mayor rigurosidad en los resultados.
Las dificultades se centran en la capacidad de cómputo con la que cuenta la UBPD, puesto que los procedimientos y algoritmos utilizados para la construcción del Universo es altamente demandante en procesamiento, lo que hace que los resultados tarden semanas, e incluso meses en generar resultados. </t>
  </si>
  <si>
    <t>Resultado 3. Metodologías de búsqueda en escenarios particulares elaboradas e implementadas</t>
  </si>
  <si>
    <t>Indicador 5. Metodologías elaboradas e implementadas para escenarios de esteros y fluviales</t>
  </si>
  <si>
    <t>Dos (2) metodologías de escenarios particulares socializadas (con pruebas pilotos en el Estero San Antonio y río la Miel)</t>
  </si>
  <si>
    <t>Dirección Técnica de Prospección, Recuperación e Identificación, Grupos Internos de Trabajo Territorial</t>
  </si>
  <si>
    <t>0 metodologías de escenarios particulares socializadas (con pruebas pilotos en el Estero San Antonio y río la Miel)</t>
  </si>
  <si>
    <t>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el Estero San Antonio.
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la comunidad negra y afrocolombiana que habita en el puerto de Buenaventura.   El 17 de marzo las organizaciones aprobaron el plan de trabajo presentado para desarrollar las actividades en el Estero San Antonio.
A su vez,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El día 31 de marzo se socializaron los resultados y las posibilidades de continuar el proyecto, avanzando en: 1) la construcción de un universo de personas dadas por desaparecidas cuyos cuerpos posiblemente fueron arrojados al Rio, a partir de la base del CNMH; 2)  la construcción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tafonómico.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t>
  </si>
  <si>
    <t xml:space="preserve">De acuerdo con la desagregación de la meta por periodo, durante el trimestre no se esperaba avance cuantitativo, sin embargo, en el reporte se da cuenta de la gestión desarrollada frente a la estructuración del proyecto del Estero San Antonio, así como el estado en que se encuentra su respectiva socialización con las organizaciones peticionarias de la medida cautelar en dicha zona. Asimismo, se describe la socialización de resultados del proyecto del diseño experimental para la búsqueda en escenarios fluviales, en un área específica del Rio la Miel, desarrollada por Equitas, OIM y en articulación con la UBPD.
Se anexaron soportes de la gestión desarrollada. Para los siguientes trimestres, se recomienda que en el seguimiento cualitativo se haga referencia a los soportes para que sean fácilmente asociados con los aspectos específicos a los que correspondan.
Es importante agilizar los procesos de contratación y ejecución del proyecto Estero San Antonio y Rio la Miel para permitir dar cumplimiento al compromiso que tiene la UBPD, en el transcurso de la vigencia.
</t>
  </si>
  <si>
    <t xml:space="preserve">En el segundo trimestre del año se avanzó con el proceso de contratación objetiva para cumplir con el objeto de aunar esfuerzos para adelantar las acciones técnicas que contribuyan a la búsqueda de las personsas dadas por desaparecidas en el contexto y en razón del conflicto armado, cuyos cuerpos, según la información disponible, fueron arrojados en diversos puntos del ecosistema del Estero San Antonio. Se logró avanzar con la labor de análisis del sector y estudio de mercado como resultado de una cotización presentada por un proponente, a partir del cual, se realizaron los ajustes metodológicos desde la DIPLOC para la construcción de la propuesta técnica y financiera del proyecto para abordar el territorio del Estero San Antonio.
Desde las labores adelantadas en la metodología para abordar el río La Miel, la Unidad recibió los resultados de la implementación del proyecto adelantado por Equitas sobre la búsqueda de escenarios fluviales el 31 de marzo de 2022. Durante lo corrido en el segundo trimestre se ha trabajado en la revisión interdisciplinar de los resultados de este proyecto en aras de proponer ajustes necesarios de los planteamientos metodològicos, se espera que con el resultado de esta labor se contribuya a la estructuración de los términos de referencia para la formulación de ls segunda fase del estudio.    
</t>
  </si>
  <si>
    <t xml:space="preserve">De acuerdo con la desagregación de la meta por periodo, durante el trimestre no se esperaba avance cuantitativo pero sí cualitativo, por lo cual en el reporte se describe el avance alcanzado en cuanto al análisis de mercado realizado en relación con el proyecto del Estero San Antonio y la realización de ajustes metodológicos a la propuesta técnica y financiera del proyecto. 
Se plantean las dificultades presentadas en el proceso de contratación del proyecto del Estero San Antonio que no han permitido superar esta etapa para poder avanzar en la ejecución del proyecto.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al Rio La Miel se hace referencia al avance en la revisión interdisciplinar de los resultados de implementación del proyecto adelantado por Equitas sobre la búsqueda de escenarios fluviales. Al respecto es importante aclarar cuándo se espera finalizar esta revisión y disponer de los términos de referencia para la formulación de la segunda fase del estudio. Se recomienda revisar si con el estado de avance relacionado será posible alcanzar la meta establecida para la vigencia.
Hace falta incluir los soportes asociados al escenario del Rio La Miel.
</t>
  </si>
  <si>
    <t>Debido a la situación de seguridad en Buenaventura los potenciales proponentes para participar en el proceso de contratación para abordar el territorio del Estero San Antonio manifestaron que no se presentarían para ejecutar el contrato, toda vez que, la UBPD no garantiza la seguridad de quienes fueran a desarrollar la labor. En ese sentido en reunión con organizaciones peticionarias se estudió la posibilidad de realizar algunas modificaciones de tipo técnico y sicoespiritual a la ficha que implique un enfoque participativo; la propuesta de modificación se discutirá en una reunión la tercera semana del mes de julio, posterior a su elaboración por el equipo técnico, con la que se expondrá que la labor de caracterización el territorio y la delimitación de los polìgonos de búsqueda se hará con la comunidad, además, de que se tomarían sus conocimientos y saberes sobre la dinámica del Estero.  
Respecto al Río de la Miel. en el tercer trimestre se dispondrá del equipo técnico interdirecciones y el GITT Barrancabermeja, para la construcción de la ficha que permita el desarrollo de la fase 2 y su financiación por parte de la cooperación.</t>
  </si>
  <si>
    <t xml:space="preserve">El día 9 de septiembre de 2022 se realizó la reformulación del proyecto del estero San Antonio, a partir de las solicitudes realizadas por las organizaciones peticionarias de la Medida Cautelar. A partir de ello, se estructuraron dos fichas técnicas encaminadas a la recolección, consolidación y análisis de información y a la realización de una prospección geofísica subacuática en el lecho marino, mediante el uso de .equipos de sensoramiento remoto. Las mismas fueron remitidas a los peticionarios, JEP y a la Secretaría General para su estudio y retroalimentación.
Por suparte, a partir de la revisión interdisciplinar e interdirecciones de los resultados obtenidos por Equitas en el proyecto sobre búsqueda en escenarios fluviales, se identificaron las necesidades para construir un proyecto que permita diseñar una metodología de búsqueda en el Rìo Magdalena, en el marco de los Planes Regionales de Bùsqueda de Magdalena Caldense y Puertos del Magdalena Medio. Así, durante los meses de agosto y septiembre se formulò una ficha técnica que tiene el propósito de presentarse a cooperación internacional para que se financie un proyecto para desarrollar durante el año 2023. </t>
  </si>
  <si>
    <t>De acuerdo con la desagregación de la meta por periodo, durante el trimestre no se esperaba avance cuantitativo, pero sí cualitativo. En el reporte se describe el avance alcanzado en cuanto a la reformulación del proyecto del Estero San Antonio y la formulación de una ficha técnica de proyecto para una metodología de búsqueda en el Rio la Miel. 
La meta establecida hace referencia a disponer al final de la vigencia de 2 metodologías de búsqueda en escenarios de esteros y fluviales, elaboradas e implementadas, sin embargo, según el avance reportado no se vislumbra el logro de la meta para 2022. 
Por otro lado, la necesidad de modificar el indicador fue retroalimentada por la SGTT y la OAP, a la espera de los ajustes para ser presentados al Comité de Gestión. Desde la OAP se solicitó el día 13 de octubre y posteriormente se reiteró el día 25 de octubre, teniendo como plazo máximo el 26 de octubre, sin embargo, los ajustes no fueron recibidos en la fecha indicada para ser presentados al Comité de Gestión del 2 de noviembre.</t>
  </si>
  <si>
    <t xml:space="preserve">Para la propuesta de la metodología para el abordaje de escenarios esteros y fluviales ha sido necesario la formulación de proyectos para la recolección de información, que sirva como insumo para la creación de lo que sería una propuesta metodológica, de acuerdo a los productos que se obtengan de su ejecución. En este sentido, se espera que una vez se encuentren en implementación de los resultados que se vayan obteniendo se pueda analizar la información y poder iniciar con propuestas metodológicas para el cumplimiento de la meta. 
Es importante mencionar que se ha visto necesario el establecimiento de dos proyectos para que con los resultados obtenidos se puedan obtener dos propuestas metodológicas para cumplir con la meta. Así las cosas, por un lado, desde el río La Miel, de lo analizado por el equipo interdisciplinar de la Unidad de lo aportado por Equitas se concluyó que no se alcanzaron resultados concluyentes sobre la formación de unidades geomorfológicas de interés forense y su permanencia en el tiempo, así como, los efectos tafonómicos sobre los cuerpos, a lo que se suma que, de acuerdo con la experiencia de la Entidad en la recuperación del cuerpo de una PDD que fue hallado y extraído del río Penderisco por un habitante de la zona ribereña quien inhumó el cuerpo en su parcela, el equipo interdirecciones concluyó que se deben tener en cuenta las dinámicas socioculturales en relación con la recuperación de cuerpos por los pobladores de las áreas ribereñas en zonas en que se presume los cuerpos fueron arrojados a fuente hídricas. En ese sentido, se toma en consideración la importancia de recolectar información sobre la posible recuperación de personas desaparecidas fallecidas por parte de la comunidad y autoridades locales, y no, adentro del agua, situación que lleva a la Entidad a proponer un proyecto para obtener información determinante para la propuesta de una metodología. Por otro lado, desde el Estero San Antonio, como se ha venido indicando en momentos anteriores, la declaración de desierto del proceso de contratación para el proyecto presentado implicó cambios y retrasos en las actividades a desarrollar, lo que ha influido en que sea desde la Entidad en conjunto con peticionarios de la medida cautelar, la JEP y la comunidad que se trabaje de manera conjunta para la recolección, consolidación y análisis de información, pues fue necesario realizar una reformulación del proyecto. Respecto al comentario del compromiso con las comunidades y organizaciones, parte del proceso llevado a cabo en los últimos meses, es precisamente la construcción de la ficha de manera conjunta con las organizaciones y comunidades, por lo que, la UBPD está brindándoles respuesta y garantizando su proceso de participación
Estas situaciones ha implicado que no se puedan tener avances sobre la formulación de las metodologías. 
También se advirtió a la OAP en reuniones presenciales y a través de correos, la necesidad de modificar el indicador, cuya propuesta de modificación se remitió a la SGTT para su aprobación y remisión a la  OAP
</t>
  </si>
  <si>
    <t>Resultado 4. Los Planes Regionales de Búsqueda (PRB) cubren los territorios priorizados a corto plazo en el Plan Nacional de Búsqueda (PNB)</t>
  </si>
  <si>
    <t>Indicador 6. Porcentaje de Planes Regionales de Búsqueda (PRB) formulados en subregiones priorizadas en el Plan Nacional de Búsqueda (PNB).</t>
  </si>
  <si>
    <t>100% de las subregiones priorizadas a corto plazo con PRB formulados</t>
  </si>
  <si>
    <t>Subdirección General Técnica y Territorial, Direcciones Técnicas, Grupos Internos de Trabajo Territorial</t>
  </si>
  <si>
    <t>39% de las subregiones priorizadas a corto plazo con PRB formulados</t>
  </si>
  <si>
    <t>40% de las subregiones priorizadas a corto plazo con PRB formulados</t>
  </si>
  <si>
    <t>Si bien para el primer trimestre no hubo un avance porcentual en el número de municipios incluidos en Planes Regionales de Búsqueda, se alcanzaron dos objetivos necesarios para la meta de la vigencia. Primero, se identificaron en el Plan Nacional de Búsqueda, 371 municipios priorizados en el corto plazo (vigencias 2022-2023), 252 en PRB con cobertura de los Grupo Interno de Trabajo Territorial (GITT). Ahora bien, para esta vigencia 199 municipios priorizados en el corto plazo estarán contenidos en 18 nuevos planes regionales de búsqueda así: Cordillera Central: 19; Cordillera Oriental: 17; Sabanas de Arauca y Norte del Casanare: 4; Alta Guajira - Troncal del Caribe: 12; Barranca Región: 16; Carare Opón: 4; Centro de Antioquia: 33; Eje Bananero: 4; Meta: 21; Occidente de Cundinamarca: 22; Puertos: 5; Sabana de Cundinamarca: 6; San José del Guaviare: 1; Sur de La Guajira y Norte del Cesar: 15; Sur de Urabá:2; Sur del Guaviare: 3; Sur del Meta: 3; Sur Oriente de Cundinamarca: 12. 
El segundo objetivo alcanzado está relacionado con el cronograma propuesto conforme al cual se estiman ser entregados los PRB, tanto con el soporte del documento, como con el desarrollo del espacio de sustentación y aprobación. Respecto a esta relación de entrega de soportes y sustentación se esperan los siguientes avances: para el segundo trimestre se espera la aprobación de siete Planes Regionales Cordillera Central, Barranca Región, Meta, Puertos, San José del Guaviare, Sur de La Guajira y Norte del Cesar y Sur de Urabá, lo que corresponde a 79 municipios. 
Durante el tercer trimestre el avance será de 30 municipios priorizados en nuevos PRB, los cuales estarán incluidos en seis planes, a saber: Sabanas de Arauca y Norte del Casanare, Alta Guajira - Troncal del Caribe, Carare Opón, Eje Bananero, Sur del Guaviare y Sur del Meta. Finalmente, el cuarto trimestre se presentarán los cinco planes regionales restantes: Cordillera Oriental, Centro de Antioquia, Occidente de Cundinamarca, Sabana de Cundinamarca y Sur Oriente de Cundinamarca. Estos cinco planes regionales vinculan 90 municipios priorizados en el corto plazo.
Se anexa la "Matriz de Municipios priorizados con balance de ejecución de Planes Regionales de Búsqueda.". Contiene la relación de los municipios priorizados en el corto plazo, así como los trimestres en que serán entregados y los planes regionales a los cuales estarán vinculados. 
El número de municipios a incluir en PRB en el II y IV trimestre tuvo una modificación, pasando de 78 a 79 y de 91 a 90, respectivamente. Este cambio se explica por la inclusión de un municipio en los planes regionales que se entregarán en el segundo trimestre.</t>
  </si>
  <si>
    <t xml:space="preserve">De acuerdo con la desagregación de la meta por periodo, durante el trimestre no se esperaba avance cuantitativo. Sin embargo, se describe cualitativamente en el reporte los avances alcanzados en cuanto a la identificación de los municipios correspondientes a las subregiones priorizadas en el corto plazo en el PNB y, de esos, los que ya se encuentran asociados a un PRB vigente para proceder a programar la inclusión en PRB de los restantes. 
El avance presentado tambien fue considerado como insumo para la construcción de la ficha del indicador que se realizó durante el trimestre. Se aclaró la variación con respecto a la programación del número de municipios a incluir en PRB en el II y IV trimestre. 
Se anexaron soportes de la gestión desarrollada.
</t>
  </si>
  <si>
    <t xml:space="preserve">Para este segundo trimestre se reportan los siguientes Planes Regionales de Búsqueda propuestos con cobertura de 80 municipios priorizados en el PNB, así:
- Plan Regional de Búsqueda San José del Guaviare (en construcción) - 1 municipio
- Plan Regional de Búsqueda Meta (pendiente agenda para aprobación) - 21 municipios
- Plan Regional de Búsqueda Cordillera Central (aprobado) - 19 municipios
- Plan Regional de Búsqueda Suroriente de Cundinamarca (en construcción) - 12 municipios
- Plan Regional de Búsqueda Sur de La Guajira y Norte del Cesar (en construcción) - 15 municipios
- Plan Regional de Búsqueda Alta Guajira - Troncal Caribe (en construcción) - 12 municipios
</t>
  </si>
  <si>
    <t>De acuerdo con la desagregación de la meta por periodo, durante el trimestre se esperaba incluir en PRB un total de 79 municipios priorizados en el corto plazo en el PNB. En el reporte se hace referencia a un total de 6 PRB propuestos que contemplan 80 municipios priorizados en el corto plazo en el PNB, cumpliendo la meta trimestral establecida. En cuanto al estado de los 6 PRB se informa que solo 1 se encuentra aprobado y 1 mas se encuentra en proceso de aprobación. Los 4 restantes se encuentran en proceso de construcción. Al respecto, se recomienda aclarar la fecha en la cual se espera contar con la aprobación de los 5 PRB pendientes. De igual forma, en el siguiente trimestre se debe informar acerca de esta gestión. 
Se incluyeron los soportes asociados a los 6 PRB mencionados.</t>
  </si>
  <si>
    <t xml:space="preserve">De los PRB en construcción ya se encuentran definifidos los municipios priorizados, por el momento están en proceso de la definición de las estrategias de trabajo con aportantes de información y de las líneas de identificación con observancia de los nuevos lineamientos para su presentación para aprobación. Se ha trabajado en la revisión del documento de diagnóstico de los PRB Barranca Región, Puertos del Magdalena Medio y Carare Opón con los cuales se pretende curbir 25 municipios priorizados a corto plazo, por otro lado, se adelantan acciones para la construcción de los PRB Norte de Casanare y Sabanas de Arauca, Sur de Urabá y Eje Bananero con los cuales se cubrirán 10 territorios priorizados a corto plazo. 
Con la constitución del Comité de aprobación y seguimiento a la implementación de los Planes Regionales de Búsqueda de la UBPD  no se cuenta con un cronograma definido para los encuentros de sustentación y aprobación, toda vez que los criterios de aprobación de los Planes Regionales están en proceso de construcción por parte del mismo. Esta situación implica que la labor de construcción de los PRB que se tienen en curso se tome más tiempo hasta tanto se tengan definidos los requisitos y se elaboren las actividades adicionales que supondrán dichos criterios de aprobación, situación que ha relantizado la labor de la presentación de los PRB. 
El PRB Meta se encuentra pendiente para aprobación desde el 15 de marzo esperando su agendamiento por parte del Comité de Planes Regionales; desde la SAPL y a la DTIPLOB, hemos planteado en las reuniones de dicho comité que este Plan junto al de Centro de Nariño, están a la espera de presentación al equipo directivo. Así, lograr su aprobaciòn dependerá de la agenda del Comité. Respecto a los otros planes en proceso, depende su presentación, además, de la expedición por parte de dicho Comité de los criterios para el estudio, análisis y aprobación de PRB, pues estos, agregarán items y tareas en la formulación de los PRB, a lo que se debe agregar que, la formulacion de los PRB y los ya aprobados, han tenido que irse ajustando conforme a nuevas orientaciones que han ido surgiendo como las líenas de investigación, la estrategia de aportantes y de los planes operativo. Así las cosas, se espera que los documentos de estos 4 PRB se encuentren listos para presentar al Comité, del que ya se hizo mención, en el tercer trimestre del año conforme a las nuevas directrices. </t>
  </si>
  <si>
    <t>54% de las subregiones priorizadas a corto plazo con PRB formulados</t>
  </si>
  <si>
    <t>Para este tercer trimestre se reportan el siguiente PRB propuesto con cobertura de 12 municipios priorizados en el PNB, así:
- Plan Regional de Búsqueda Suroriente de Cundinamarca (pendiente por agendamiento) - 12 municipios</t>
  </si>
  <si>
    <t>De acuerdo con la desagregación de la meta por periodo, durante el trimestre se esperaba incluir en PRB un total acumulado de 109 municipios priorizados en el corto plazo en el PNB. En el reporte del periodo se hace referencia a la gestión desarrollada frente al PRB Suroriente de Cundinamarca que contempla 12 municipios priorizados en el PNB, y que ya había sido mencionado en el reporte de avance del segundo trimestre como uno de los PRB que se encontraban en construcción y que contribuía a la incorporación en PRB de un total de 80 municipios priorizados en PNB en el corto plazo, a los cuales se hizo referencia en el seguimiento anterior. Por lo tanto para este periodo el avance cuantitativo se mantiene igual que en el segundo trimestre, es decir 40% dejando el indicador en estado de riesgo en su cumplimiento. Se solicita ajustar el reporte cuantitativo en la ficha para dejarlo en 40% y no en 0%.
Con respecto al reporte del trimestre anterior, quedarían pendientes por agendamiento para su aprobación en el Comité de PRB los siguientes: 
- Plan Regional de Búsqueda San José del Guaviare (en construcción) - 1 municipio
- Plan Regional de Búsqueda Cordillera Central (aprobado) - 19 municipios
- Plan Regional de Búsqueda Sur de La Guajira y Norte del Cesar (en construcción) - 15 municipios
- Plan Regional de Búsqueda Alta Guajira - Troncal Caribe (en construcción) - 12 municipios
Se solicita aclarar cuál es el avance frente a la aprobación del PRB Meta (21 municipios priorizados), del cual se indicó en el reporte del segundo trimestre que se encontraba pendiente de agenda para aprobación. 
Considerando que este indicador se encuentra en estado de riesgo en su cumplimiento y que solo queda un trimestre para finalizar la vigencia, es necesario tomar las medidas pertinentes para avanzar efectivamente en el cumplimiento de la meta establecida que equivale a 199 municipios priorizados en el corto plazo en PNB, incluidos en PRB, o realizar los ajustes que se requieran al indicador con la respectiva justificación que permita alcanzar un resultado que genere un impacto positivo en la gestión institucional.</t>
  </si>
  <si>
    <t>En virtud de que hasta el 15 de septiembre de 2022 fueron conocidos los criterios para la aprobación de los PRB, el equipo ha ido avanzando en el ajuste de los que se encontraban en contrucción para ser presentados dentro del último trimestre del año a la SAPL y al Comité de aprobación. Asi las cosas, por el momento se reporta el PRB de Suroriente de Cundinamarca con revisión por parte de la SAPL para su presentación al Comité en el mes de noviembre para su respectiva aprobación. De acuerdo a lo señalado en el ítem "fuente de información" el PRB debe pasar primero por revisión por la Subdirectora de Análisis para ser expuesto al Comité. 
Con la comunicación formal de la aprobación de los criterios de presentación de los PRB nos permite avanzar en su formulación y poder cumplir de manera más certera con las proyecciones que se realicen sobre el particular, aun cuando queda con dependencia de otros ajustes a los que se considere haya lugar.
Se hace la salvedad de que este PRB se había reportado en el trimestre pasado, mostrándose avances cualitativos en el desarrollo de la actividad y la consecución de la meta, no obstante, al ya haber pasado por la revisión por parte de la Subdirectora de Análisis, es conveniente indicar que este PRB se encuentra en estapas más adelantadas para ser presentado en noviembre como se ha indicado.  
Respecto del PRB Meta se pone en conocimiento que los días 29 de julio y 31 de agosto se realizó la presentación ante el Comité de aprobación, cuyo resultado fue la necesidad de realizar ajustes de fondo sobre el mismo, razón por la cual, por el momento, este Plan se encuentra en la elabración de las modificaciones solicitadas por el Comité de PRB. 
Respecto a las medidas pertinentes, ya se advirtió a la OAP en reuniones presenciales y a través de correos, la necesidad de modificar la meta, cuya propuesta de modificación se remitió a la SGTT para su aprobación y remisión a la  OAP</t>
  </si>
  <si>
    <t>0% de las subregiones priorizadas a corto plazo con PRB formulados</t>
  </si>
  <si>
    <t>Indicador 7. Planes Operativos de los Planes Regionales de Búsqueda (PRB) elaborados e implementados</t>
  </si>
  <si>
    <t>100% de cumplimiento de las acciones proyectadas en el Plan Operativo de cada PRB en el 2022</t>
  </si>
  <si>
    <t>Subdirección General Técnica y Territorial - Grupos Internos de Trabajo Territorial</t>
  </si>
  <si>
    <t>Direcciones Técnicas</t>
  </si>
  <si>
    <t>25% de cumplimiento de las acciones proyectadas en el Plan Operativo de cada PRB en el 2022</t>
  </si>
  <si>
    <t>16% de cumplimiento de las acciones proyectadas en el Plan Operativo de cada PRB en el 2022</t>
  </si>
  <si>
    <t xml:space="preserve">Los Planes Operativos, -PO- son un instrumento para la planeación y el seguimiento de las metas y actividades en el marco de los 22 PRB  aprobados en el 2021 a cargo de los diferentes GITT, en este se consolidan las acciones previstas para alcanzar los fines propuestos para la vigencia de acuerdo con los objetivos y metas del Plan de Acción. Para este primer trimestre se desarrollaron las siguientes acciones tendientes al cumplimiento del indicador:
1. Se solicitó a los Grupos internos de trabajo en territorio avanzar con la elaboración de los Planes Operativos de los PRB en articulación con los referentes de las diferentes Direccions Técnicas.
2. Se ajustaron los PRB en el formato establecido por la OAP en el sistema integrado de Gestión.
3. Se realizaron jornadas de trabajo con los GITT  para entablar un diálogo en torno al seguimiento de las actividades de los PO de los PRB los días 15 y 18 de marzo.
4. Se realizó seguimiento a  las tareas proyectadas en los planes operativos de los Planes Regionales de búsuqeda, (PRB) para realizar en el primer trimestre de la presente vigencia, logrando los siguientes niveles de cumplimiento respecto a cada PRB: 
1.        Plan de Regional de Búsqueda del Magdalena Medio Caldense: 1,082
2.        Plan Regional Bajo Putumayo: 1,136
3.        Plan Regional de Búsqueda Área Metropolitana de Cúcuta: 1,041
4.        Plan Regional de Búsqueda Caquetá Centro: 1,136
5.        Plan Regional de Búsqueda Centro del Cauca: 1,136
6.        Plan Regional de Búsqueda Centro-Oriente del Meta: 1,136
7.        Plan Regional de Búsqueda de Alto y medio Atrato: 0
8.        Plan Regional de Búsqueda de Caquetá Norte: 0,837
9.        Plan Regional de Búsqueda de Caquetá Sur: 0,206
10.        Plan Regional de Búsqueda de Morrosquillo: 1,136
11.        Plan Regional de Búsqueda del Catatumbo: 0,699
12.        Plan Regional de Búsqueda del Centro del Cesar: 0,826
13.        Plan Regional de Búsqueda del Oriente del Cauca: 0,795
14.        Plan Regional de Búsqueda del Pacífico Nariñense:0,241
15.        Plan Regional de Búsqueda del Sarare: 1,002
16.        Plan Regional de Búsqueda del sur del Huila: 0
17.        Plan Regional de Búsqueda del suroccidente del Casanare: 1,136
18.        Plan Regional de Búsqueda Oriente Antioqueño: 0,923
19.        Plan Regional de Búsqueda Pacífico Medio: 0,682
20.        Plan Regional de Búsqueda Sur de Nariño y Frontera:0,038
21.        Plan Regional de Búsqueda Sur del Valle del Cauca y Norte del Cauca: 0,466
22.        Plan Regional de Búsqueda Valle del Patía y Macizo Colombiano: 0
</t>
  </si>
  <si>
    <t>El indicador se encuentra en nivel de riesgo para su cumplimiento, lo anterior, considerando que del 25% proyectado para el cumplimiento de las actividades de los planes operativos de los PRB, se alcanzó el 15,65%, equivalente al 64% con corte al primer trimestre y 16% acumulado anual.
El avance reportado no agrega valor al espiritu del indicador, en especial a la implementación de los planes a lo largo del trimestre. Frente a esto, es necesario detallar e informar las principales tareas que se lograron o sobre las cuales se generaron dificultades durante el trimestre. Esto le permitirá tomar acciones preventivas y de mejora, además de rumbos de acción a la subdirección general técnica y territorial, a las direcciones técnicas y a los equipos internos de trabajo territorial.
Frente a la anterior retroalimentación la SGTT informa lo siguiente: "En el formato "DPE-FT-016 V3 Plan Operativo de área y de PRB 24-03-2022", en la "Etapa de seguimiento: Primer Periodo", Sección "Seguimiento de la Dependencia / Coordinación del Equipo Territorial - ET", se diligencia lo correspondiente a Observaciones, comentarios, logros y dificultades para el cumplimento de cada una de las tareas planeadas para el trimestre. En todo caso, la actividad 31 del plan de acción. "Realizar el seguimiento a las actividades, logros y dificultades de los Planes operativos de cada Plan Regional de Búsqueda - PRB" está programada para ser desaroollada a partir del primero de abril de la presente vigencia". No obstante lo anterior, si es necesario incluir en la ficha los principales logros y dificultades y no solo listar los planes y los porcentajes generados en el corte, ya que no dan cuenta lo que quiere medir el indicador.
Frente a los planes operativos de los planes regionales de búsqueda, de la muestra estudiada, se evidencian documentos estructurados, estandarizados y bien documentados.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
Finalmente, se sugiere incluir la retroalimentación en los planes operativos por parte del nivel central SGTT, la cual permite dar linea, orientar esfuerzos y proponer acciones de mejora en aquellas dificultades asociadas a la implementación de estos planes operativos.
Frente a la anterior retroalimentación la SGTT informa lo siguiente: "Los lineamientos, orientaciones y acciones propuestas desde la SGTT fueron expuestas a los GITT en las jornadas del 15 y 18 de marzo y en los correos del 25 de enero, 4 y 18 de marzo, tal y como se describe en el avance de las actividades 29 y 30 del plan de acción". Sin embargo, si es necesario que incluyan la retroalimentación en el formato destinado para tal fin.</t>
  </si>
  <si>
    <t>50% de cumplimiento de las acciones proyectadas en el Plan Operativo de cada PRB en el 2022</t>
  </si>
  <si>
    <t>37% de cumplimiento de las acciones proyectadas en el Plan Operativo de cada PRB en el 2022</t>
  </si>
  <si>
    <t>4. Se realizó seguimiento a  las tareas proyectadas en los planes operativos de los Planes Regionales de búsuqeda, (PRB) para realizar en el primer trimestre de la presente vigencia, logrando los siguientes niveles de cumplimiento respecto a cada PRB: 
1.        Plan de Regional de Búsqueda del Magdalena Medio Caldense:1.033.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Se avanzó con la implementación de las tareas definidas en el Plan Operativo, se destacan dentro de las acciones del segundo trimestre: 1) labores de prospección y recuperación de 3 cuerpos en el municipio de Orito; 2) recolección de información de aportantes; 3) acciones de articulación con la Diócesis de Mocoa y el CICR; 4) acciones de fortalecimiento con familiares . Se las 10 tareas planeadas se cumplieron 9.
3.        Plan Regional de Búsqueda Área Metropolitana de Cúcuta: 1.136. El GITT cumplió las actividades planteadas y se destaca la inclusió de la estrategia de enfoque diferencial en el documento del PRB, encuentros organizativos con diversas organizaciones tales como el Circulo de mujeres cordinado por PODERPAZ, organizaciones LGTBI, Movimiento Visibles, Organizacion de familiares de desaparecidos ASFADDES; tomas de muestras, caracterizaciónn de lugares, relacionamiento con distintas entidades, reuniones para posibles reencuentros y una posible entrega digna.
4.        Plan Regional de Búsqueda Caquetá Centro:  Se avanzó con la implementación de las tareas definidas en el Plan Operativo, se destacan dentro de las acciones del segundo trimestre:1)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De 19 tareas planeadas se cumplieron 18
5.        Plan Regional de Búsqueda Centro del Cauca: 1,041 en el marco de este PRB el GITT avanzó en recolecciòn de información de diversas fuentes y en investigación
6.        Plan Regional de Búsqueda Centro-Oriente del Meta:  0,974.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Se avanzó con la implementación de las tareas definidas en el Plan Operativo, se destacan dentro de las acciones del segundo trimestre: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De 20 tareas planeadas se cumplieron 20
9.        Plan Regional de Búsqueda de Caquetá Sur: Se avanzó con la implementación de las tareas definidas en el Plan Operativo, se destacan dentro de las acciones del segundo trimestre:1)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De 12 tareas planeadas se cumplieron 12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instrusivas y caracterización de nuevos luagares de posible interes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labaja, Bolivar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cotemplados para El Carmen de Bolívar y por recomendación de la Misión de la ONU se aplazaron los encuentros  que se tenían cotemplados para El Carmen de Bolívar con población reincorporada.  
11.        Plan Regional de Búsqueda del Catatumbo: 0.770. Dentro de las tareas realizadas se destacan: los avances en la elaboración de una metodologia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Cucuta.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Chiriguana,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Circulo de Saberes con los municipios que hacen parte del PRB del Centro del Cesar y del PRB Sur de La Guajira- Norte del Cesar: Agustín Codazzi, La Jagua de Ibirico, La Paz . Manaure, Pueblo Bello y Valledupar (Cesar) San Juan del Cesar y Fonseca. (La Guajira).  Este prceso se da en articulación con los grupos motores de PDET Sierra Nevada - Perijá.
13.        Plan Regional de Búsqueda del Oriente del Cauca: 1,136 en el marco de este PRB el GITT avanzó en el trabajo con organizaciones, especialmente con la Asociación Nacional de Mujeres Campesinas Negras e Indigenas de Colombia ANMUCIC. Adicionalmente realizò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De  las  30 actividades incluidas en el Plan Operativo, 24  se planearon para el segundo trimestre del año; estas 24 actividades programadas a realizarse en el segundo trimestre, se cumplieron 24.
16.        Plan Regional de Búsqueda del sur del Huila: Se avanzó con la implementación de las tareas definidas en el Plan Operativo, se destacan dentro de las acciones del segundo trimestre: 1) Acciones con aportantes de información; 2) Tomas de Muestras Biológicas de Referencia; 3) Aavances en el Registro Nacional de Fosas, Cementerios Ilegales y Sepulturas,  RNFCS. De 14 tareas planeadas se cumplieron 14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Se avanzó con la implementación de las tareas definidas en el Plan Operativo, se destacan dentro de las acciones del segundo trimestre: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 De 22 tareas planeadas se cumplieron 18.
19.        Plan Regional de Búsqueda Pacífico Medio: 0,462 en el marco de este PRB el GITT avanzó con caracterizaciones de cementerios, y acciones de articulaciòn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</si>
  <si>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El indicador se encuentra en nivel de riesgo para su cumplimiento, lo anterior, considerando que del 50% proyectado para cumplir en el semestre se ha dado cumplimiento al 37%, equivalente al 74% con corte al 30 de junio y 37% acumulado para toda la vigencia 2022.
El avance cualitativo de este trimestre permite entender los logros y algunas dificultades presentadas en el trimestre, agrega valor al proceso de seguimiento y permite orientar los retos que se han presentado en la operación, no obstante, se sugiere estandarizar la escritura para la medición y los logros obtenidos para cada PRB
OAP: Se evidencia que los Equipos Internos de Trabajo Territorial han utilizado la herramienta de Plan Operativo de manera acertada, planeando tareas específicas que agregan valor a los Planes Regionales de Búsqueda, esta información se encuentra estructurada y con seguimiento por parte de los coordinadores territoriales, sin embargo, no se evidencia en el formato la retroalimentación por parte de la SGTT para algunos de planes operativos, como por ejemplo, el PRB Centro Oriente, PRB Bajo Atrato, PRBs Caqueta Centro, Norte y Sur, PRB Sur Huila, entre otros. Esto se puede ligar a los soportes remitidos, los cuales no cubren labores de seguimiento para los 22 Planes Regionales de Búsqueda. Se sugiere realizar sesiones de trabajo con cada Equipo Territorial, de tal forma, que se identifiquen cuellos de botella, reprocesos y puntos de mejora en el acciones de los planes regionales de búsqueda.  
Frente a esto, la SGTT indica lo siguiente: Teniendo en cuenta las fechas de reporte establecidas por la OAP y que las actividades deben tener corte al último día del mes, la retroalimentación de la SGTT se hace en detalle con cada GITT después del reporte. En todo caso, el seguimiento por parte de la SGTT también comprende mesas de trabajo con los diferentes GITT durante el trimestre, tal y como se evidencia en los soportes incluidos.
A pesar de que este indicador no tiene incluidos los nuevos planes regionales de búsqueda que se formularon y aprobaron esta vigencia, se sugiere realizar el mismo proceso para cobijar todo el accionar de la UBPD.
La SGTT realiza seguimiento sobre los 22 PRB aprobados, tal como consta en la descripción de la ficha del indicador y su metodología de cálculo: "Se realizará seguimiento a los Planes Operativos de los 22 Planes Regionales de Búsqueda aprobados hasta el  2021, es decir, el cumplimiento del 100% de las actividades planeadas para el trimestre aportará un 1,136 por plan operativo a la meta del trimestre".
Se sugiere establecer acciones de mejora para los planes operativos que no pudieron dar cumplimiento a todas las tareas allí previstas, de tal forma, que estas acciones puedan ser subsanadas en el tercer trimestre.
Finalmente, no se utilizó el formato de ficha de indicadores actualizado remitido para realizar el seguimiento periodico. Es necesario que se utilice la versión vigente que incluye un campo exclusivo de logros y dificultades.</t>
  </si>
  <si>
    <t>No se incluyeron desde la SGTT adicionales a los contemplados en la casilla de avance cualitativo.</t>
  </si>
  <si>
    <t>75% de cumplimiento de las acciones proyectadas en el Plan Operativo de cada PRB en el 2022</t>
  </si>
  <si>
    <t>61% de cumplimiento de las acciones proyectadas en el Plan Operativo de cada PRB en el 2023</t>
  </si>
  <si>
    <t xml:space="preserve">Se realizó seguimiento a las tareas proyectadas en los planes operativos de los Planes Regionales de búsqueda (PRB) para realizar en el tercer trimestre, logrando los siguientes niveles de cumplimiento respecto a cada PRB:
1. Plan Regional de Búsqueda del suroccidente del Casanare:  Para el trimestre se planeó la realización de 12 de actividades, de las cuales se ejecutaron 12. Se lograron avances con respecto a: 1) Se dio continuidad a la articulación con la Alianza Lengupá en los municipios de San Eduardo, Páez y Campohermoso y se concertaron actividades como la realización de una jornada de tomas de muestras biológicas en los municipios de San Eduardo, Campohermoso, Páez, Berbeo, Zetaquira y Miraflores; del mismo modo se articularon acciones conjuntas entre la JEP y la alcaldía municipal de Aguazul para la realización de una jornada de atención, pedagogía y difusión del Mandato del SIP. 2) Se desarrollaron acciones de asesoría, orientación y fortalecimiento individuales  en el marco del PRB a partir de las necesidades y expectativas identificadas con al menos 27 personas, familiares, organizaciones y/o comunidades que adelantan procesos de búsqueda en el territorio.3) Frente a la implementación de escenarios de diálogos de saberes, que aporten desde la interseccionalidad insumos para la comprensión de lo que representa la búsqueda para las mujeres asociadas al PRB, se realizó un encuentro de mujeres buscadoras en la que participaron alrededor de 20 mujeres de los municipios de Chámeza, Yopal, Aguazul, Villanueva y Monterrey 4) Se adelantó la ubicación y planeación para la intervención de los lugares de interes forense identificados en el marco del PRB Suroccidente de Casanare con mayor grado de certeza de hipótesis de localización 5) Se desarrollaron la segunda acciones humanitarias de prospección y recuperación que correspondan en los lugares de interés forense incorporados en los planes de intervención en la que se recperaron 6 cuerpos. 6) se realizó la tercera jornada del círculo de saberes en Yopal. 
2. Plan Regional de Búsqueda del Sarare:  De las 12 actividades incluidas en el Plan Operativo para el tercer trimestre del año, se llevaron a cabo 11. Se destacan acciones como: 1)  Recolección de información con doce (12) aportantes en nueve (9) encuentros. 2) Seguimiento a los avances de los convenios con organizaciones de la sociedad civil para avanzar en las acciones humanitarias de búsqueda. 3) Veintiun (21) acciones de articulación y relacionamiento. 4) Veintidós (22) Acciones de asesoría, orientación y fortalecimiento individuales  en el marco del PRB a partir de las necesidades y expectativas identificadas con personas, familiares, organizaciones y/o comunidades que adelantan procesos de búsqueda en el territorio. 5) Solicitud de información de interes para la busqueda de PDD a través de 108 comunicaciones oficiales enviadas.
3. Plan Regional de Búsqueda de Morrosquillo y Montes de María: Se avanzó en actividades como: 1) Noventa y nueve (99) Acciones de asesoría, orientación y fortalecimiento individuales  en el marco del PRB a partir de las necesidades y expectativas identificadas con  personas, familiares, organizaciones y/o comunidades que adelantan procesos de búsqueda en el territorio. 2) Se recibieron en este tercer trimestre del año ventiún (21) nuevas solicitudes de búsqueda que hacen parte del  universo del PRB Montes de María y Morrosquillo. 3) A 30/09/2022 se fortaleció información relacionada con 73 sitios de disposición de cuerpos, algunos de estos lugares corresponden a información sumunistrada por aportantes de información en las diferentes rutas de trabajo que se tienen con personas ex combatientes de FARC y AUC  esos sitios se relacionan con zona rurales de los municipios de Ovejas, El Guamo y El Carmen de Bolívar. 4) Dos (2) Jornadas de toma de muestras realizadas en los municipios de Sincelejo, San Onofre, Santiago de Tolú, Maríalabaja y El Carmen de Bolívar. 5) Realización de cuatro (4) acciones, encuentros y/o mesas técnicas para propiciar el relacionamiento con organizaciones, colectivos, movimientos, plataformas y comunidades  incorporando los enfoques diferenciales (ciclo vital, étnico) y de género (mujeres, niñas y LGBTI) en las acciones de búsqueda humanitaria y extrajudicial. De las 29 actividades planeadas para el trimestre se llevaron a cabo 28.
4. Plan regional bajo Putumayo: para este trimestre se planearon 12 actividades de las cuales se reporta avance de 12, entre las cuales se reporta acciones de OAF las cuales fueron realizadas con articulación institucional en municipios como Puerto Guzmán, las realización de accione de conmemoración del día del desaparecido, la recolección de información de 9 aportantes subidas al SIM, identificación de 22 puntos de interés forense de Puerto Asís, Valle del Guamuez y San Miguel las cuales fueron subidas la RNFCIS. Se realizó jornadas de tomas de muestras genéticas, reuniones de documentación de casos con CICR (33 casos), jornadas de pedagogía con la JEP, jornadas de enfoque diferenciales con la mesa de desaparecidos, apoyo al taller con solicitante por la Fundación de Antropología Forense de Guatemala.
5. Plan Regional de Oriente Antioqueño: De las 19 actividades incluidas en el Plan Operativo para el tercer trimestre del año, se llevaron a cabo 18. En la ejecución de actividades de este plan se validó información, ingreso solicitudes de búsqueda, se ejecutaron accione del proyecto de cooperación con el MPTF en temas de consulta de información sobre hechos bélicos en el oriente Antioqueno, Fueron remitidos oficios para consulta de información en archivos locales en los municipios de Argelia, El Santuario, San Carlos y San Rafael, se documentaron hipótesis de localización de PDD en la vereda Buenos Aires de Argelia, en la vereda Las Divisas de San Rafael. Además, se documentaron contexto de desaparición y posible localización para los cementerios de Aquitania, Santuario, Granada y San Francisco; se articuló con el nivel nacional para la intervención del cementerio de San Esteban de la ciudad de Manizales en la recuperación de 1 PDD de Oriente, se avanzó en la documentación de casos, Capacitación en manejo de CNI, encuentros de participación con Enlaces de Víctimas, Secretarios de Gobierno y Personeros de los municipios de Rionegro, Nariño, Sonsón, Argelia, Cocorná, San Francisco, San Luís; Se preparó y realizó el reencuentro en compañía de las familiares que buscan y la persona hallada con vida; Se elaboró la estrategia de participación para las intervenciones de los cementerios de San Francisco, Granada y Santuario; se llevó a cabo una jornada de fortalecimiento y diagnóstico sobre el enfoque de género en la búsqueda y se llevaron a cabo reuniones con líderes de la población LGTBIQ y En las distintas reuniones de los Comités de Impulso a la Búsqueda, como en los espacios con las familias y encuentros con entidades locales, se presentó el PRB Oriente Antioqueño y se sensibilizó sobre la búsqueda humanitaria. 
6. PRB Alto y Medio Atrato: De las 12 actividades incluidas en el Plan Operativo para el tercer trimestre del año, se llevaron a cabo 12. En este PRB se incluyen y actualizan las acciones realizadas en los trimestres anteriores y que no fueron reportadas, como principales actividades se encuentra cuatro encuentros entre la dupla Atrato, en el marco de la intervención humanitaria en la subregión del Atrato, con énfasis en los municipios El Carmen de Atrato Bagadó y Bojayá. la primera entrada al resguardo Opogadó, Guaguandó en el marco del Auto 180/2020. También se registraron solicitudes de búsqueda, 4 contactos con aportantes, actualización de seis sitios referidos en el que se amplió información en torno al tema catastral (2) y en relación con las circunstancias de los sitios (4). Adicionalmente se registró un nuevo sitio, a partir de una ruta construida con un nuevo aportante voluntario de información en el Carmen de Atrato, se realizaron diálogos iniciales y de diálogos de ampliación, Se impulsó la participación de la organización de víctimas ADACHO en la conmemoración del día de los Desaparecidos, se consolidaron acuerdo con organizaciones étnico territoriales con lo que se logró se logró construir un acuerdo general con los gobernadores y las organizaciones FEDEOREWA- ASOREWA- CRIC- CAMAIBO- DRUAWANDRA- ASOIPB-ASORIB- ASOARIB que permie el ingreso al territorio en 38 comunidades indígenas beneficiadas con el Auto 050 de 2020. 
7. PRB Caquetá Sur: De las 13 actividades incluidas en el Plan Operativo para el tercer trimestre del año, se llevaron a cabo 13. Dentro de los principales avances que presenta este PRB está un encuentro con persona compareciente ante la JEP, encuentros con aportantes dando continuidad a planes de trabajo construidos y concertados previamente, registro de sitios de interés forense, 3 informes narrativos sobre hipótesis y hallazgos y se consolidaron las respectivas carpetas con información, espacios de trabajo con Inspección de policía y personería municipal de Solita, con Inspección de policía de Valparaíso, con el pueblo Inga del sur del Caquetá y con la oficina de P y P como acciones dirigidas al análisis de las condiciones humanitarias en el sector del río Caquetá y entre ríos Orteguaza y Caquetá, creación de 7 SIRDEC para realizar TM con apoyo del INML en Pitalito y Florencia, se llevaron a cabo jornadas de TM biológicas en articulación con INML a familiares de PDD pertenecientes al PRB Caquetá Sur y se tomaron 9 muestras biológicas, Se incorpora a la estrategia de participación la construcción de una ruta metodológica para diálogos colectivos con comunidades étnicas; Se realizaron encuentro con líderes y se realizaron 16 diálogos individuales y 2 diálogos colectivos con familiares asociados a PRB Caquetá Sur. 
8. PRB Caquetá Norte: De las 24 actividades incluidas en el Plan Operativo para el tercer trimestre del año, se llevaron a cabo 24. Se desarrolló espacio de trabajo con CICR y corporación reencuentros, se participó de espacio liderado por la SAPLB de trabajo con colectivo de firmantes en Julio en La Montañita, se amplió la caracterización del mismo (incluyendo información de 4 puntos adicionales) con nuevos aportes de información en el marco de acciones de prospección y recuperación de cuerpos en el Cementerio Municipal de Cartagena del Chaira, Se incluyen 2 cementerios de Peñas Coloradas en el RNFCIS, coordinación de espacio de pedagogía y revisión de condiciones humanitarias para la búsqueda; Se realizaron consultas catastrales respecto de los Cementerios de Versalles en El Paujil, Jardines de la Resurrección con Cristo, los 2 cementerios de Peñas Coloradas y la Isla del Silencio en Cartagena del Chaira y del cementerio Muncipal de San Vicente del Caguán, para plantear la intervención. Se realizaron acciones de prospección y recuperación de cuerpos, se realizó 1 entrevista forense para la creación de SIRDEC necesario para TMB a familiares mayores de 60 años. Se desarrollaron espacios de socialización del PRB en Cartagena del Chaira con miembros de JAC urbanas y rurales, se lideró la organización y desarrollo de evento de conmemoración del día de las víctimas de desaparición forzada, se desarrolló el primer encuentro de la estrategia de círculo de saberes creativos con la participación de 22 PQB.
9. PRB Caquetá Centro: De las 14 actividades incluidas en el Plan Operativo para el tercer trimestre del año, se llevaron a cabo 14. Las acciones más relevantes están la recepción de un total de 21 solicitudes en los municipios de Florencia, Milán y Solano. Se realiza las actualizaciones de la base de datos AT SUR, se han adelantado encuentros con organizaciones de la sociedad civil, instituciones, familias buscadoras, reuniones con actores claves para la identificación de nuevos aportantes en Morelia, Milán, Solano y Florencia, se alimenta el RNFCIS con 3 sitios de interés forense en el cementerio municipal de Milán, cementerio municipal de Solano y en el antiguo cementerio comunitario de la vereda Villa Hermosa en Florencia; se actualiza la base de toma de muestras de familiares y se han elaborado instrumentos cualitativos de participación y actualización de los EEPB con el registro de la toma de muestras realizada, se recibieron 14 solicitudes que requirió la creación SIRDEC, en el marco del convenio de cooperación interinstitucional entre la UBPD y el consultorio jurídico de la Universidad de la Amazonia, durante el trimestre se han remitido un total de 4 casos para asesoría / acompañamiento jurídico. 
10. PRB Sur del Huila: De las 16 actividades incluidas en el Plan Operativo para el tercer trimestre del año, se llevaron a cabo 16. Dentro de las principales actividades de este plan la realización de diálogos de documentación que permitieron acopiar información relacionada con la PDD (Datos de la PDD, características individualizantes, Información sobre la desaparición...) para avanzar en la actualización o diligenciamiento del Sistema de Información Red de Desaparecidos y Cadáveres – SIRDEC, encuentro del Círculo de saberes con el fin de promover el intercambio de información y exploración de saberes relacionados con la búsqueda de combatientes en Caquetá y Sur del Huila, reuniones con el INMLCF, con el fin de coordinar acciones para avanzar en una ED del PRB, Se han realizado relacionamiento y acciones de pedagogía y articulación con CONPAZCOL, Plataforma Sur y realización de diálogos iniciales/documentación.  
11. PRB Pacifico Nariñense: De las 24 actividades incluidas en el Plan Operativo para el tercer trimestre del año, se llevaron a cabo 22. Las actividades principales de este plan están enmarcadas de actividades de relacionamiento con UNIPA; Plan de trabajo con el resguardo el Porvenir para la documentación de sitios de interés forense, actividades dentro del proyecto MPTF para la construcción y financiación de la propuesta de ORIPAP por parte de PNUD; jornadas de difusión con el Consejo Territorial de Paz de Tumaco, Inspector de policía de Francisco Pizarro, Presidente de la JAC de Caunapí - Tumaco, CENIT(empresa que maneja el oleoducto) Alcaldía de Barbacoas; Concertación con ASOMINUMA para diálogos iniciales y ruta de trabajo en el territorio, 10 diálogos iniciales con personas que buscan en el pacífico Nariñense; Se registra un caso en el RFCIS en el cementerio de Barbacoas; Se han registrado dos rutas de trabajo con dos comparecientes; Se elaboran insumos en los EEPB y las versiones de los comparecientes, se documentó el cementerio de Barbacoas con un lugar de interés forense, se documentó el cementerio de Caunapí con un lugar de interés forense, se avanzó en 14 nuevos EEPB en los cuales se ha adelantado información, Se adelantaron diálogos con sepultureros, autoridades y familiares para completar información a hipótesis de localización en cementerios de Barbacoas y Caunapí en Tumaco, Se participó en escenarios del SIP, se realizó reuniones de devolución de casos y actualización de los mismos en la búsqueda de personas dadas por desaparecidas. 
12. PRB Centro del Cauca: De las 11 actividades incluidas en el Plan Operativo para el tercer trimestre del año, se llevaron a cabo 11. Las actividades más relevantes se encuentra que fueron registradas la totalidad de las SB allegadas al GITT en la plataforma KoBo, Reuniones de Articulación con CRIC para generar acuerdos de trabajo, e avanzó en la actualización de la caracterización de la CMJA, Se realizaron encuentros de recolección de información con aportantes de la CMJA, y de los frentes 60 y 8, así como reuniones previas con la Corporación Reencuentros para coordinar los espacios, Se realizó visitas para el mapeo de cementerios y lugares de disposición, ejercicio de pedagogía en con miembros de la administración municipal de Sotará y de La Sierra, reuniones con la asociación ASFUPAZ, para la construcción de un acuerdo de Memoria Histórica sobre la búsqueda. 
13. PRB oriente del Cauca: De las 8 actividades incluidas en el Plan Operativo para el tercer trimestre del año, se llevaron a cabo 8. Se cuenta con un universo de PDD consolidado Se realizó la construcción concertada de ruta de trabajo con el CRIC los días 22 de agosto y 21 de septiembre. Se realizó acuerdo de memoria histórica con la Asociación Campesina e indígena de Santa Leticia Puracé, Se han registrado las solicitudes de búsqueda en la plataforma KOBO, Se realizó la actualización de la caracterización de la CMJA, Se ha mantenido en relacionamiento con la Corporación Reencuentros, Se llevó a cabo la recuperación de tres cuerpos en el Resguardo Indígena de San Lorenzo de Caldono, se realizó pedagogía para el mandato en Páez, Ejercicio de memoria Histórica con la Asociación campesina e Indígena de Santa Leticia Puracé. 
14. PRB Pacifico Medio: De las 20 actividades incluidas en el Plan Operativo para el tercer trimestre del año, se llevaron a cabo 20. Se adelantó acciones de pedagogía y orientación dirigidas a familias y organizaciones peticionarias de la MC del Estero San Antonio, Se continuo con el Círculo de Saberes Creativos en Cali de manera conjunta con el GITT Cali y los ST de Tumaco y Buenaventura, Se continuo con el Círculo de Saberes Creativos en Cali de manera conjunta con el GITT Cali y los ST de Tumaco y Buenaventura, Se han realizado jornadas con líderes y lideresas de jóvenes en el Distrito de Buenaventura con el objetivo construir confianza y metodologías que contribuyan a los procesos de búsqueda en el territorio, así como posibles acercamientos con la población LGTBI. se cuenta con un universo de PDD del PRB de Pacífico Medio consolidado, se continua con el apoyo al convenio entre la OIM y las Mujeres AINI de la Cuenca del Río Naya, Se realizó el registro de las solicitudes de búsqueda en la plataforma KoBo, Se continuo con el Círculo de Saberes Creativos en Cali de manera conjunta con el GITT Cali y los ST de Tumaco y Buenaventura, Se realizo una línea de tiempo para fortalecer la memoria en el encuentro con excombatientes del Frente 30 de las FARC, Se adelantó un ejercicio de cartografía de la desaparición con base en los insumos aportados por las organizaciones, familiares y personas que buscan, se realizó una caracterización preliminar del Parque Cementerio Jardines del Pacífico y Cementerio Central Club de Leones Monarca, ha dado continuidad al proceso de articulación con organizaciones, familiares, entes distritales y organismos internacionales, en el marco del Comité interinstitucional de desaparición forzada del Distrito de Buenaventura, entrega parcial con 21 solicitudes de búsqueda de PDD, que fueron recepcionados por la UBPD con CORMEPAZ, referencia 77 CNI que se encuentran inhumados en cementerios, que no han sido contrastados con los hallazgos de CNI y CINR expuestos con anterioridad, se realizó una caracterización preliminar de los Cementerios de Jardines del Pacífico y Cementerio Central, en la Medida Cautelar del Estero San Antonio, se han participado en las diferentes Mesas Técnicas convocadas por la JEP. 
15. PRB Sur del valle y Norte del Cauca: De las 29 actividades incluidas en el Plan Operativo para el tercer trimestre del año, se llevaron a cabo 20. Se cuenta con dos herramientas que pueden corresponder al universo de personas dadas por desaparecidas devenidas de las solicitudes de búsqueda en los municipios de Palmira, Florida y Pradera, Miranda, Corinto, Caloto, Toribío, Jambaló, Suárez, Buenos Aires y la relación de personas muertas en combate u otras circunstancias de las hostilidades de la Columna móvil Gabriel Galvis, Columna móvil Jacobo Arenas, Frente Sexto, Frente 30 y Frente Urbano Manuel Cepeda. Se participó en el Encuentro del Comando Conjunto Central en el que se trabajaron 16 casos del Frente 21, Acciones de Pedagogía con la JAC de Albecia Aují en Palmira Valle Santa Luisa, Toche en Palmira Valle; Encuentro colectivo con el Frente 30 y Frente Urbano Manuel Cepeda. Se participó en el Encuentro del Comando Conjunto Central en el que se trabajaron 16 casos del Frente 21; sesiones de trabajo con aportantes de información de la Compañía Alonso Cortés y Columna Móvil Gabriel Galvis para avanzar en la caracterización de los lugares en los que estarían inhumados, reunión con Pastoral Social para analizar el impacto de las dinámicas del conflicto en la región de Palmira, Se construyeron Informes narrativos de hipótesis de localización, Se adelantó diligencia de prospección en zona rural del municipio de Palmira en el caso de Oswaldo Díaz Cifuentes Informe, se realizó el Encuentro colectivo con el Frente 30 ACTA y Frente Urbano Manuel Cepeda ACTA y Frente Sexto Metodología, Se realizó reunión del Comité de Impulso a la Mesa Departamental de DF, reuniones de coordinación de casos compartidos, metodología y logística de la mesa técnica entre Corporación Reencuentros, SAAD y UBPD con la facilitación de Misión de Verificación ONU, Encuentro Territorial LGBTI en el marco de la Acción Afirmativa Alianza Voces (Caribe Afirmativo y Colombia Diversa), 100% de las solicitudes de búsqueda recibidas durante el periodo de reporte han sido registradas en el sistema de información Kobo. 
16. Plan Regional de Búsqueda Centro Oriente del Meta: De las 18 tareas programadas para el tercer trimestre, el Grupo Interno de Trabajo Territorial cumplió con la totalidad. Las acciones relacionadas con la estrategia de recolección de información incluyen el trabajo constante con organizaciones de la sociedad civil, acceso a territorios donde no se había llevado a cabo el despliegue de la UBPD, el diálogo con autoridades territoriales y acciones de investigación participativa. Respecto a la estrategia de Fortalecimiento a la Participación, se realizaron diálogos colectivos. También avanzaron en 4 jornadas de toma de muestras y se destaca que el GITT realizó dos (2) entregas dignas y un Reencuentro en el marco de este PRB. 
17. PRB Valle del Patía y Macizo Colombiano: De las 20 actividades incluidas en el Plan Operativo para el tercer trimestre del año, se llevaron a cabo 19. En el satélite Pasto se tienen 72 Solicitudes de Búsqueda en el marco de este PRB. Hasta la fecha se han adelantado 55 diálogos iniciales. Se ha identificado dos casos de no competencia y están pendientes por realizar 15 diálogos iniciales para determinar competencia de la UBPD, Se trabajó reconstrucción histórica del conflicto armado con equipo de abogados defensores del SAAD y los analistas de contexto de comparecientes de las Farc que hicieron parte del Frente 29 y la Columna Móvil Mariscal Sucre; Se realizó Línea del tiempo cruzando varias fuentes de información para trabajar en encuentro de octubre con aportantes de información del F29, se realizó Línea del tiempo cruzando varias fuentes de información para trabajar en encuentro de octubre con aportantes de información del F29, se adelantó reunión para acordar ruta de abordaje de casos en la frontera con. Ecuador donde operó el F48 de las Farc 
18. Sur de Nariño y Frontera: De las 20 actividades incluidas en el Plan Operativo para el tercer trimestre del año, se llevaron a cabo 9. Se recibieron 16 Solicitudes de Búsqueda nuevas de PDD en zonas de cobertura del PRB, se registraron de 13 Diálogos iniciales en Kobo con personas que residen en la zona de cobertura del PRB, Se actualizó información sobre personas en condición de no identificadas en las Unidades Básicas de Medicina Legal de Ipiales y Túquerres. Con el fin de construir Universo de PNI y PINR en los cementerios de cobertura del PRB, se adelantó Informe de hipótesis de Localización en el cementerio de Ipiales, Como parte de la construcción de líneas de investigación de este PRB se ha ido identificando solicitudes de búsqueda de personas pertenecientes a comunidades indígenas, mayoritariamente de la etnia de Los Pastos.
19. PRB Catatumbo: El GITT Cúcuta había programado 31 tareas, de las cuales cumplió 25, así el aporte a la meta es 0.916. Dentro de los logros alcanzados se destaca la recuperación realizada en Playa Belén. En cuanto a la estrategia de participación se destaca la realización de dos diálogos participativos en El Tarra y en Ocaña, también un encuentro en Sardinata y otro en Tibú para caracterizar a las PDD y personas que buscan, conocer el impacto del conflicto y de la desaparición y posibles lugares de disposición de cuerpos. Por otra parte, el GITT estuvo realizando gestiones para acceso a lugares en La Gabarra, Playa Belen (recuperación el 7 de septiembre) y Ocaña. Se llevaron a cabo jornadas integrales de toma de muestras biológicas a familiares y se hicieron las visitas de verificación de localización en Playa Belén, Las Lizcas y La Gabarra. 
Con relación a la estrategia de información, se fortaleció el universo de PDD, a partir de una información obtenida del cementerio de Ocaña. En el caso del cementerio de El Tarra se ofició a la Secretaria de Planeación para obtener los planos y verificar con aportante un posible sitio de disposición del cuerpo. De igual manera, se realizaron encuentros con aportantes para la recolección de información. 
20. PRB Área Metropolitana de Cúcuta y Frontera: El GITT cumplió con 18 de las 20 actividades programadas, así el aporte a la meta es 1.022. Dentro de las acciones realizadas y logros alcanzados se destaca la realización de dos reuniones con PEV para coordinar lo relacionado con el consentimiento y se entregó a la familia el informe técnico de identificación. De igual manera, resalta la importancia del cumplimiento de tareas que le apuntan a fortalecer la participación tales como la realización de diálogos con la Organización Afrocolombiana Ser Negro es más sabroso y ASFADDES y la participación en la Mesa de víctimas de Labateca. Así mismo, se realizaron diálogos participativos con Federación de víctimas, Dialogo con SRC del barrio Antonia Santos,Comunidad de Juan Frio, Red de Apoyo, Mesa de Victimas de San Cayetano. En cuanto a la articulación interinstitucional se realizaron reuniones y acciones conjuntas con las siguientes instituciones: GIZ para la gestión de proyectos, JEP para el proyecto de pedagogía que se viene desarrollando en los municipios PDET, CEV para el tema del legado, Pastoral Social para el desarrollo del proyecto del cementerio de la Diócesis de Cúcuta, Secretarías de Gobierno y Secretaría de Víctimas de la Gobernación, Alcaldía, UARIV y Defensoría para coordinar acciones para la conmemoración del Dia del Desaparecido en Cúcuta, Personerías y Enlaces de Víctimas de los municipios: Labateca, Salazar Arboledas y Cucutilla y Villa del Rosario.
21. PRB Magdalena Medio Caldense: De 22 tareas programadas, el GITT cumplió 21 en el tercer trimestre, así el aporte a la meta es 1.084. Es importante destacar los siguientes logros: En tanto la UBPD no cuenta con una metodología para la caracterización de cementerios y lugares a campo abierto, el GITT se encuentra actualmente elaborando insumos para la caracterización de los lugares visitados.  En el mes de julio, a partir de la visita al sitio La Albania en el corregimiento de Florencia en Samaná, se elaboró el informe de localización, como insumo para la caracterización. Atendiendo el seguimiento a los trámites para el acceso a lugares, se obtuvo el consentimiento informado para el acceso al cementerio del corregimiento de Florencia. En el mes de julio, en el marco de la visita al corregimiento de Florencia en Samaná, y en articulación con INML se coordinó la toma de muestras a 4 muestradantes y la UBPD, en territorio, tomó 3 muestras de ADN a familiares. Para fortalecer la estratgia del PRB, se elaboran 3 metodologías (encuentro con organizaciones, familias e instituciones) que aportan al acápite de enfoques diferenciales del PRB. Así mismo, se realizaron tres mesas técnicas con las cuatro organizaciones MOVICE, CEDAT, FUNDECOS Y EQUITAS (dos en julio y una en agosto). En septiembre, se tiene previsto el diálogo con la familia de los hermanos Hincapié cuya entrega digna se espera realizar en noviembre.  
22. Plan Regional de Búsqueda Centro del Cesar: De las 10 actividades incluidas en el Plan Operativo para el tercer trimestre del año, se llevaron a cabo 8. Se destacan acciones como: 1)  Recolección de información con seis (6) aportantes. 2) Se recibieron en este tercer trimestre nuevas solicitudes de búsqueda que hacen parte del  universo del PRB en los municipios de Agustín Codazzi, Curumaní, Chiriguana 3) Acciones de articulación y relacionamiento. 4) Acciones de asesoría, orientación y fortalecimiento individuales  en el marco del PRB a partir de las necesidades y expectativas identificadas con personas, familiares, organizaciones y/o comunidades que adelantan procesos de búsqueda en el territorio. 5) Frente a la implementación de escenarios que aporten desde la interseccionalidad insumos para la comprensión de lo que representa la búsqueda para las mujeres asociadas al PRB, se realizó un encuentro de mujeres buscadoras en la que participaron alrededor de 30 mujeres de la comunidad ADMUCIC. 6) Se llevó a cabo círculo de saberes en el municipio de Agustín Codazzi.
</t>
  </si>
  <si>
    <t>El indicador continúa en nivel de riesgo de cumplimiento, lo anterior, considerando que del 75% proyectado para cumplir de forma acumulada al III trimestre, se ha dado cumplimiento al 61%.
El avance cualitativo del periodo da cuenta de un seguimiento detallado de los planes operativos de los PRB identificando el número de actividades gestionadas frente al número de actividades programadas en cada plan. Asimismo destaca los principales avances alcanzados en cada plan. Esta información facilita la comprensión del avance en la meta del indicador y la retroalimentación a los GITT. Se acogió la recomendación del trimestre anterior de estandarizar la escritura para la medición y los logros obtenidos para cada PRB.
Al revisar el enlace de planes operativos PRB https://drive.google.com/drive/folders/1WDRiq5GXnkmidOjJ3ShawfJ_xatXJwzy, y consultar algunas de las plantillas de los planes operativos como el PRB Bajo Atrato, PRBSarare, PRB Pacífico Nariñense, PRB Montes de María y Morrosquillo, entre otros, se evidencia que continúan sin contar con el registro de la retroalimentación de la SGTT para los diferentes trimestres. Aunque se evidencia la realización de reuniones permanentes con los GITT para desarrollar el ejercicio de revisión y retroalimentación a los planes operativos de PRB, es importante que se deje el debido registro en los formatos de planes operativos existentes.
Se mantiene la recomendación del trimestre anterior orientada a que se avance en el ejercicio de documentación y seguimiento de planes operativos de PRB aprobados en esta vigencia para cobijar todo el accionar de la UBPD. Además se mantiene la sugerencia de establecer acciones de mejora para los planes operativos que no pudieron dar cumplimiento a todas las tareas allí previstas, de tal forma, que estas acciones puedan ser subsanadas en el próximo trimestre.</t>
  </si>
  <si>
    <t xml:space="preserve">En el tercer trimestre se identifican los siguientes logros:
- Mejoras en el reporte realizado por los GITT y en el uso y apropiación de la herramienta
- Mayor entendimiento de la importancia de registrar y hacer seguimiento a los PO
En cuanto a las dificultades, se pueden mencionar:
- Es necesario continuar fortaleciendo la articulación con las Direcciones Técnicas
- Se identifican algunos casos en los cuales persisten dificultades en la relación de los soportes de las tareas y las evidencias
- Se observa que algunos GITT realizan su reporte de manera extemporánea en la herramienta
Planes Operativos PRB https://drive.google.com/drive/folders/1WDRiq5GXnkmidOjJ3ShawfJ_xatXJwzy  </t>
  </si>
  <si>
    <t>Resultado 5. Líneas de investigación nacional para la búsqueda de personas dadas por desaparecidas, definidas y puestas en marcha</t>
  </si>
  <si>
    <t xml:space="preserve">Indicador 8. Avance en implementación de las líneas de investigación nacional para la búsqueda de personas dadas por desaparecidas </t>
  </si>
  <si>
    <t>100% de la implementación programada para la vigencia</t>
  </si>
  <si>
    <t>Subdirección General Técnica y Territorial, Direcciones Técnicas</t>
  </si>
  <si>
    <t>15% de la implementación programada para la vigencia</t>
  </si>
  <si>
    <t>10% de la implementación programada para la vigencia</t>
  </si>
  <si>
    <t xml:space="preserve">A partir de un espacio con los y las coordinadoras en el mes de febrero (días 7 y 8) de los GITT se está en proceso de elaboración de un modelo para la investigación participativa, proceso liderado por la Dirección General y la Subdirección General, en apoyo con las Direcciones Técnicas, las dos subdirecciones de la Dirección Técnica de Información y la oficina asesora de planeación. Esto ha supuesto retos en materia de ajustes a los procedimientos vigentes y los mecanismos planteados para la formulación de planes regionales y la definición conceptual y metodológica de las líneas de investigación, en donde existen preguntas de cómo implementar estas orientaciones y diferencias en su entendimiento. Este proceso aún no termina, y el modelo sigue en ajustes en los detalles para su operativización. A la fecha se han construido 4 versiones del modelo, en donde un tema crítico de revisión y permanente discusión es el lugar de las líneas de investigación.
Esto ha supuesto que la definición de las líneas de investigación aún no se concrete y se requiera de la necesidad de mayores orientaciones por parte de la Dirección de Información (quien coordina y lidera de las acciones técnicas, investigativas, de gestión y análisis de la información requeridas para la planeación de la búsqueda y localización de las personas dadas por desaparecidas), así como de la SGTT y la Dirección General. 
A su vez, es importante mencionar que se ha avanzado en un plan de trabajo para la revisión y sistematización de las sentencias de Justicia y Paz, y los informes de la Comisión Interamericana de Derechos Humanos, junto con la construcción de un instrumento de procesamiento, acorde con el trabajo conjunto con la Subdirección de Gestión para la correspondencia en el instrumento. Esto en el marco del fortalecimiento de las líneas de investigación y como estrategia de gestión masiva de información para las líneas.
</t>
  </si>
  <si>
    <t>Para el trimestre se programó un avance en la meta equivalente al 15% asociado con la definición de las líneas de investigación (acta de conformación de equipo de trabajo y cronograma inicial de cada línea). Sin embargo, el reporte de avance cuantitativo se encuentra por debajo de lo planteado dejando el indicador en estado de riesgo de cumplimiento de la meta planteada. 
Aunque la definición de la ruta o modelo del proceso de búsqueda se encuentra en proceso de construcción, y ésto afecta las definiciones y criterios asociados a las líneas de investigación y puede generar modificaciones al respecto, es importante tener en cuenta que la gestión de la meta estaba programada para ser ejecutada desde el primer trimestre.  Por lo tanto, se recomienda determinar lo más pronto posible los ajustes que se requieran en la programación de la meta trimestral que sean adaptables a cualquier decisión que se tome frente al nuevo modelo de la ruta de búsqueda y que faciliten el cumplimiento de la misma al final de la vigencia Lo anterior, con el fin de no continuar incurriendo en incumplimiento. Estos cambios deben ser presentados ante Comité de Gestión.
Adicionalmente, se recomienda que en próximos reportes se amplíe información acerca del plan de trabajo mencionado para la revisión y sistematización de las sentencias de Justicia y Paz, y los informes de la Comisión Interamericana de Derechos Humanos, es decir, clarificar cuál es la importancia que tiene en el marco de la definición de las lineas de investigación y su implementación. 
No fue posible acceder al enlace del soporte de "plan de trabajo sistematización sentencias e informes".</t>
  </si>
  <si>
    <t>Según la decisión tomada por el Comité de Gestión en sesión 9 del 22 de junio de 2022, de aprobar la solicitud de eliminación del indicador No. 8 y las actividades asociadas, este indicador no tendrá medición ni seguimiento a partir del II trimestre.</t>
  </si>
  <si>
    <t xml:space="preserve">Según la decisión tomada por el Comité de Gestión en sesión 9 del 22 de junio de 2022, de aprobar la solicitud de eliminación del indicador No. 8 y las actividades asociadas, este indicador no tendrá medición ni seguimiento a partir del II trimestre.
De acuerdo con la justificación presentada por el área, la medición de este indicador no es oportuna para la búsqueda ni para los avances en las investigaciones. Esto porque tanto la desaparición como la investigación presentan manifestaciones territoriales, tanto por la ocurrencia de los hechos, como por el lugar de posible inhumación en los casos en que se encuentren las personas dadas por desaparecidas fallecidas, por lo que, el proceso de recolección de información debe hacerse en los territorios, y los procesos de análisis y contrastación también con la perspectiva territorial (asociada a varias solicitudes de búsqueda y universos que comparten características similares); igualmente, la participación de las personas que buscan y las organizaciones tiene expresión en el territorio, y suponer que la investigación es nacional, desdibuja el papel de los familiares que buscan a sus seres queridos y puede dificultar tanto su participación en el proceso de búsqueda como las respuestas oportunas que la UBPD está obligada a brindarles. </t>
  </si>
  <si>
    <t xml:space="preserve">Según la decisión tomada por el Comité de Gestión en sesión 9 del 22 de junio de 2022, de aprobar la solicitud de eliminación del indicador No. 8 y las actividades asociadas, este indicador no tendrá medición ni seguimiento a partir del II trimestre.
</t>
  </si>
  <si>
    <r>
      <rPr>
        <sz val="11"/>
        <color theme="1"/>
        <rFont val="Arial"/>
        <family val="2"/>
      </rPr>
      <t xml:space="preserve">Indicador 8.1 Número de investigaciones humanitarias y extrajudiciales (IHE) diseñadas e implementadas en el marco de los Planes Regionales de Búsqueda (PRB)
</t>
    </r>
    <r>
      <rPr>
        <b/>
        <sz val="11"/>
        <color theme="1"/>
        <rFont val="Arial"/>
        <family val="2"/>
      </rPr>
      <t>Modificado a partir del II trimestre</t>
    </r>
    <r>
      <rPr>
        <sz val="11"/>
        <color theme="1"/>
        <rFont val="Arial"/>
        <family val="2"/>
      </rPr>
      <t>:
Indicador 8.1 Numero de líneas de investigación diseñadas en los PRB, formalizadas y en ejecución</t>
    </r>
  </si>
  <si>
    <r>
      <rPr>
        <sz val="11"/>
        <color theme="1"/>
        <rFont val="Arial"/>
        <family val="2"/>
      </rPr>
      <t xml:space="preserve">44 investigaciones humanitarias y extrajudiciales (IHE) diseñadas e implementadas en el marco de los PRB
</t>
    </r>
    <r>
      <rPr>
        <b/>
        <sz val="11"/>
        <color theme="1"/>
        <rFont val="Arial"/>
        <family val="2"/>
      </rPr>
      <t xml:space="preserve">Modificado a partir del II trimestre:
</t>
    </r>
    <r>
      <rPr>
        <sz val="11"/>
        <color theme="1"/>
        <rFont val="Arial"/>
        <family val="2"/>
      </rPr>
      <t>44 líneas de investigación diseñadas en los PRB, formalizadas y en ejecución</t>
    </r>
  </si>
  <si>
    <t>44 investigaciones humanitarias y extrajudiciales (IHE) diseñadas e implementadas en el marco de los PRB</t>
  </si>
  <si>
    <t>0 investigaciones humanitarias y extrajudiciales (IHE) diseñadas e implementadas en el marco de los PRB</t>
  </si>
  <si>
    <t>Al ser un indicador nuevo, no presenta análisis cualitativo y la meta es 0 toda vez que se está definiendo la estrategia para su construcción y reporte.</t>
  </si>
  <si>
    <t>Este indicador se incluyó como parte del Plan de Acción sólo hasta el final del primer trimestre de 2022, por lo cual en la metodología de cálculo no se programó avances para el primer trimestre. 
Se recomienda gestionar oportunamente las acciones que permitan dar cumplimiento a la meta establecida para proximos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</si>
  <si>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10 líneas de investigación diseñadas en los PRB, formalizadas y en ejecución</t>
  </si>
  <si>
    <t>0 líneas de investigación diseñadas en los PRB, formalizadas y en ejecución</t>
  </si>
  <si>
    <t xml:space="preserve">Para este segundo trimestre del año se reportan los siguientes Planes Regionales de Búsqueda con líneas de investigación humanitarias y extrajudiciales:
- Plan Regional de Búsqueda Sur del Valle y Norte del Cauca:Desaparición forzada; Reclutamiento ilegal y utilización de niños, niñas y adolescentes en el conflicto armado; participación en hostilidades; Secuestros y Retenciones. 
- Plan Regional de Búsqueda Pacífico Medio: Desaparición forzada, fusilamientos entre filas de actores armados y muertos en combate; Reclutamiento ilega y utilización de niñas, niños y adolescentes en el conflicto armado; Participación en Hostilidades; Secuestros y Retenciones. 
- Plan Regional de Búsqueda Sur de Nariño y Frontera: Desaprición forzada; Reclutamiento ilegal y utilización de niñas, niños y adoslecentes en el conflicto armado; Participación en hostilidades. 
</t>
  </si>
  <si>
    <t>Este indicador fue modificado en cuanto a su nombre y la descripción de la meta desde el 22 de junio de 2022, a partir de la aprobación de dicho cambio en sesión No. 9 del Comité de Gestión. 
De acuerdo con los últimos ajustes realizados al indicador en el mes de junio, la meta establecida para el trimestre equivale a 10 lineas de investigación diseñadas en los PRB, formalizadas y en ejecución. En el reporte cualitativo se hace referencia a la identificación de 11 líneas de investigación que corresponden a los PRB Sur del Valle y Norte del Cauca (4) , PRB Pacífico Medio (4)  y PRB Sur de Nariño y Frontera (3). 
Sin embargo, en el avance no se hace referencia a los documentos que evidencian la formalización de dichas líneas de investigación. Entre los soportes se incluyen los documentos de los PRB en mención, que contemplan un numeral denominado "Lineas de Investigación". Al revisar el contenido de dicho numeral, solo menciona los nombres de las líneas pero no incluye los detalles indicados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Al respecto el área responsable aclara en la descripción de logros y dificultades, que el Memorando UBPD-3-2022-007867 referido a la formalización de las líneas de investigación fue suscrito apenas el día 6 de junio, situación que implica que, para este reporte el avance de los documentos sea una exigencia desproporcionada, pues no se alcanza a contar con toda lo documentación referida.
Considerando que la meta del indicador hace referencia a disponer de líneas de investigación diseñadas en los PRB, formalizadas y en ejecución, y que la formalización de dichas líneas se entiende cumplida una vez se disponga de los documentos mencionados en el Memorando UBPD-3-2022-007867, no es posible considerar un avance cuantitativo de 11 líneas de investigación diseñadas en los PRB, formalizadas y en ejecución para el trimestre. Por lo tanto, el reporte cuantitativo del indicador se dejará en cero. Se recomienda agilizar la preparación de la documentación de la formalización de estas 11 líneas identificadas y las que hagan falta para dar cumplimiento a la meta acumulada para el próximo trimestre que equivale a 24 líneas de investigación diseñadas en los PRB, formalizadas y en ejecución. 
Se recomienda para próximos reportes tener en cuenta que el indicador tambien hace referencia al avance en la ejecución de las líneas de investigación.</t>
  </si>
  <si>
    <t xml:space="preserve">De acuerdo al memorando UBPD-3-2022-007867 del 06 de junio de 2022, suscrito por el director de información Carlos David Rodríguez, referido a la comunicación de la creación de un nuevo indicador en el Plan de Acción cuyo objetivo es dar cuenta del diseño, planeación e implementación de las investigaciones desarrolladas en el marco de los planes regionales de búsqueda y agrupadas en las líneas de investigación, se indican que para la formalización de estas últimas se debe remitir a la Subdirección de Análisis, Planeación y Localización un documento que contenga: el plan regional, el nombre de la línea de investigación,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Este lineamiento implica que en los PRB en los que se hayan identificado y propuesto líneas e investigación se deben verificar los documentos a presentar para la formalización de las mismas tanto de planes aprobados como de los que se encuentran en construcción. 
Como se ha indicado en el párrafo anterior, el memorando referido a la formalización de las líneas de investigación fue suscrito apenas el día 6 de junio, situación que implica que, para este reporte el avance de los documentos sea una exigencia desproporcionada, pues no se alcanza a contar con toda lo documentación referida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Aunque es un logro contar con la definición y delimitación de las líneas de investigación en los planes referenciados.  </t>
  </si>
  <si>
    <t>24 investigaciones humanitarias y extrajudiciales (IHE) diseñadas e implementadas en el marco de los PRB</t>
  </si>
  <si>
    <t>12 investigaciones humanitarias y extrajudiciales (IHE) diseñadas e implementadas en el marco de los PRB</t>
  </si>
  <si>
    <t>Para este tercer trimestre del año se reporta el siguiente Plan Regional de Búsqueda con línea de investigación humanitaria y extrajudicial
- Plan Regional de Búsqueda del Catatumbo: ejecuciones extrajudiciales atribuidas a la Brigad Móvil 15 y el Batallón Santander.</t>
  </si>
  <si>
    <t>Observación: La meta establecida para el trimestre equivale a un acumulado de 24 líneas de investigación diseñadas en los PRB, formalizadas y en ejecución. En el reporte cuantitativo se hace referencia a 12 líneas de investigación y se indica en el avance cualitativo que corresponden a los PRB Sur del Valle y Norte del Cauca, PRB Pacífico Medio y PRB Sur de Nariño y Frontera, reportados en el trimestre anterior, y al PRB del Catatumbo reportado en este trimestre. 
Entre los soportes se incluye un pantallazo del documento de la línea de investigación en mención, sin embargo, el pantallazo no permite visualizar los detalles indicados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Al igual que en el reporte anterior, no se hace referencia a los documentos que evidencian la formalización de dichas líneas de investigación y tampoco su ejecución, lo cual hace parte del alcance de la meta, por lo tanto no es posible considerar el resultado de "12" como avance cuantitativo de la meta y continúa siendo "0" y se debe ajustar el reporte cuantitativo de la ficha. Con este resultado de "0" el indicador continúa en estado crítico de cumplimiento. 
Al respecto es necesario tomar las medidas pertinentes para alcanzar el resultado esperado de la meta o revisar la necesidad de ajustes con la debida justificación que permita alcanzar un resultado que genere un impacto positivo en la gestión institucional.
Por otro lado, la necesidad de modificar el indicador fue retroalimentada por la SGTT y la OAP, a la espera de los ajustes para ser presentados al Comité de Gestión. Desde la OAP se solicitó el día 13 de octubre y posteriormente se reiteró el día 25 de octubre, teniendo como plazo máximo el 26 de octubre, sin embargo, los ajustes no fueron recibidos en la fecha indicada para ser presentados al Comité de Gestión del 2 de noviembre.</t>
  </si>
  <si>
    <t>Considerándose la existencia del memorando UBPD-3-2022-007867 emitido el 06 de junio de 2022 por el Director de Información, relacionado con el diseño, planeación e implementación de las líneas de investigación, se pone en conocimiento que actualmente el equipo se encuentra trabajando en conjunto con los GITT en la recolección y avance de la información requerida, no solamente respecto de los PRB que ya se encuentran aprobados y en ejecución, sino de los que se encuentran en construcción en el momento. Además, de que aquellos han sufrido modificaciones en razón de la ampliación de las coberturas y otra información que se ha ido obteniendo en virtud del ejercicio y que han hecho que se tengan otras propuestas para la formulación y aplicación de las líneas de investigación. En ese sentido, reportamos lo que se ha logrado avanzar hasta el momento en la constitución de las líneas.
Otra situación que es pertinente mencionar, es que hasta el 15 de septiembre de 2022 fueron comunicados los criterios de aprobación de los PRB, situación que ha implicado cambios  en la discusión y conceptualización de las líneas de investigación, lo que ha implicado nuevas orientaciones para su  su formalización
Respecto a las medidas pertinentes, es de conocimiento de la OAP en reuniones presenciales y a través de correos, la necesidad de modificar la meta, cuya propuesta de modificación se remitió a la SGTT para su aprobación y remisión a la  OAP</t>
  </si>
  <si>
    <t>Resultado 6. Aportantes de información (incluyendo exintegrantes de grupos armados) brindando información para la búsqueda</t>
  </si>
  <si>
    <t>Indicador 9. Porcentaje de Planes Regionales de Búsqueda (PRB) y líneas de investigación, con estrategias de trabajo con aportantes de información</t>
  </si>
  <si>
    <t>100% de Planes Regionales de Búsqueda (PRB) y líneas de investigación con estrategias de trabajo con aportantes</t>
  </si>
  <si>
    <t>Dirección Técnica de Información, Planeación, Localización para la Búsqueda – Grupos Internos de Trabajo Territorial</t>
  </si>
  <si>
    <t>Subdirección General Técnica y Territorial</t>
  </si>
  <si>
    <t>5,8% de Planes Regionales de Búsqueda (PRB) y líneas de investigación con estrategias de trabajo con aportantes</t>
  </si>
  <si>
    <t xml:space="preserve">Para este primer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Cordillera Central: propuesto en la estrategia 1: recolección de información relevante para la búsqueda, entrevistas a aportantes individuales y colectivos. Estado: aprobado por la SAPL, en proceso de presentación y aprobación por parte del Comité de aprobación y seguimiento a la implementación de los Planes Regionales de Búsqueda, de conformidad con lo dispuesto en la resolución 339 de 2022. 
- Plan Regional de Búsqueda Centro de Nariño: dentro del ítem estrategias de acción para la recolección de información relevante para la búsqueda, se encuentra Planes de trabajo con posibles aportantes de información.  Estado: aprobado por la SAPL, en proceso de presentación y de aprobación por parte del Comité de aprobación y seguimiento a la implementación de los Planes Regionales de Búsqueda, de conformidad con lo dispuesto en la resolución 339 de 2022.
</t>
  </si>
  <si>
    <t xml:space="preserve">El indicador se encuentra en nivel de cumplimiento óptimo. En el avance cualitativo se hace referencia  los dos PRB que corresponden al cumplimiento de la meta programada. 
En próximos periodos se recomienda enriquecer el reporte haciendo referencia a la gestión realizada para alcanzar el resultado, si es del caso, relacionando el trabajo desarrollado con los GITT respectivos y el impacto que tendrá para la búsqueda en estos territorios, el disponer de estas estrategias incorporadas en los PRB.  
Se sugirió aclarar sobre la existencia de aspectos mínimos que deba cumplir la estrategia con aportantes incluida en cada PRB ante lo cual el área indicó que no se han definido estándares para la estrategia debido a que las mismas varían dependiendo de las dinámicas del conflicto en cada región, las necesidades que ella presente y las posibilidades de seguridad para llevarla a cabo.
</t>
  </si>
  <si>
    <t>54,4% (19) Planes Regionales de Búsqueda (PRB) y líneas de investigación con estrategias de trabajo con aportantes</t>
  </si>
  <si>
    <t>35% (12) Planes Regionales de Búsqueda (PRB) y líneas de investigación con estrategias de trabajo con aportantes</t>
  </si>
  <si>
    <t>Para este segundo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Sur del Valle, Norte del Cauca.
- Plan Regional de Búsqueda Sur de Nariño y Frontera.
- Plan Regional de Búsqueda Centro del Cauca. 
- Plan Regional de Búsqueda Oriente del Cauca.
- Plan Regional de Búsqueda Valle del Patía y Macizo Colombiano.
- Plan Regional de Búsqueda Pacífico Nariñense.
- Plan Regional de Búsqueda Àrea Metropolitana y Frontera.  
- Plan Regional de Búsqueda Catatumbo
- Plan Regional de Búsqueda Área Metropolitana de Cúcuta y Frontera
- Plan Regional de Búsqueda Magdalena Medio Caldense</t>
  </si>
  <si>
    <t>De acuerdo con la programación trimestral de la meta, para este periodo se esperaba alcanzar un total de 17 PRB con estrategia de trabajo con aportantes pero según el reporte de avance solo se alcanzó un total de 10, quedando con un acumulado de 12 PRB (I y II trimestes), lo cual implica que el indicador se encuentre en nivel de riesgo de cumplimiento de la meta para la vigencia. Por tal razón, se recomienda aclarar si para el próximo periodo será factible superar las dificultades asociadas con la implementación de nuevos lineamientos para la construcción de PRB y por lo tanto, avanzar en el rezago de la meta de este periodo más la cantidad establecida para el tercer trimestre.
Se sugiere tener en cuenta que en el campo de fuente de información del indicador se hizo referencia a las actas de aprobación de PRB, en particular, el apartado de "Recolección de información relevante para la búsqueda" y el Plan Operativo de cada PRB, por lo tanto, en el avance se debe hacer referencia a estos soportes. Al respecto el área responsable aclara que los soportes que aquí se señalan son con los cuales se pretende dar muestra del cumplimiento de la actividad correspondiente a este indicador. No se adjuntaron las actas indicadas considerando que estos PRB fueron presentados y aprobados en la vigencia del año 2021 época en la que todavía no se había constituido el Comité del que se refiere la resolución 339, de manera que de quienes solo se presentará la respectiva acta será de los PRB aprobados en esta vigencia. El acta es una propuesta del nuevo lineamiento.</t>
  </si>
  <si>
    <t>Durante el segundo trimestre del año se continuó con la construcción de la estrategia de aportes colectivos para los PRB Caquetá Norte, Caquetá Sur, Caquetá Centro y Sur del Huila. La estrategia consiste en impulsar la posibilidad de financiación de un proyecto que contribuya con la satisfacción de los derechos de las víctimas y con la ubicación e investigación de lo acaecido en los departamentos del sur del país, donde operaron las estructuras del antiguo bloque sur. Se logró hacer un acercamiento para poder avanzar en el trabajo con excombatientes que se encuentran en el departamento de Putumayo, que por varias circunstancias no había podido arrancar.
Se avanzó en aclarar los roles y la articulación entre excombatientes agrupados en la Corporación Reencuentros y aquellos que están como colectivo autónomo del antiguo Bloque Sur. Con la IHE de alcance nacional "Columna Arturo Ruiz” que no se encuentra asociada a un PRB, se inició plan de trabajo colectivo con comparecientes asociados al antiguo Bloque Oriental de las FARC, con ellos se avanzó en la construcción de un plan de trabajo para búsqueda de las familias de excombatientes y con ello apoyar los procesos de impulso a la identificación de CNI inhumados en cementerios y otras sepulturas. Respecto a los PRB en diseño, PRB Cordillera Oriental con Ibagué y PRB Suroriente de Cundinamarca con Bogotá, se vienen desarrollando los modelos de rutas con aportantes para su inclusión en el documento y Planes Operativos. Actualmente en la AT Caribe se están actualizando los dos PRB aprobados por lo que se están definiendo las estrategias, entre ellas las de trabajo con aportantes según los últimos lineamientos. 
El cumplimiento de la meta no se alcanzó hasta el nivel óptimo considerando que se tienen dos PRB pendientes por agendamiento para aprobación por parte del Comité, además, de que los que se encuentran en construcción se están desarrollando con los nuevos lineamientos para la identificación de las líneas de investigación y posterior aprobación. 
Efectivamente se espera que en los próximos trimestres se pueda cumplir la meta planteada. Sin embargo, esta depende de la actualización y aprobación de los PRB conforme a los criterios de aprobación de Planes Regionaes que defina el Comité de Planes Regionales</t>
  </si>
  <si>
    <t>77,2% de Planes Regionales de Búsqueda (PRB) y líneas de investigación con estrategias de trabajo con aportantes</t>
  </si>
  <si>
    <t>49,25% de Planes Regionales de Búsqueda (PRB) y líneas de investigación con estrategias de trabajo con aportantes</t>
  </si>
  <si>
    <t>Para este tercer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Caquetá Centro
- Plan Regional de Búsqueda Caquetá Sur
- Plan Regional de Búsqueda Caquetá Norte
- Plan Regional de Búsqueda Sur del Huila
- Plan Regional de Búsqueda Bajo Putumayo
Dentro de estos PRB se ha estado diseñando un plan de trabajo con comparecientes del antiguo Bloque Sur de las FARC-EP encaminado a la búsqueda de personas dadas por desaparecidas tanto de civiles como de combatientes. Esta estrategia que se diseña es transversal a los territorios de cobertura de los PRB señalados, en atención a los lugares de acción del ex grupo guerrillero. En ese sentido,  para la búsqueda de civiles se han desarrollado espacios colectivos para presentar fichas de los desaparecidos, conforme lugar de los hechos, estructuras asociadas, año y perfil de las víctimas, así como también, se han establecido distintas vías para tramitar los casos según el tipo de información que tengan.  Para la búsqueda de combatientes, se han desarrollado talleres y espacios de trabajo en los que se reconstruyen trayectorias, estructuras, unidades militares y operativos con el fin de acopiar información para orientar la identificación de cuerpos inhumados como CNI en cementerios municipales, donde eran trasladados los cuerpos de los combatientes desaparecidos en medio de las hostilidades, muchos de ellos reportados como desaparecidos.
Adicionalmente, la DTIPLOB y la SAPLB acordaron con la Corporación Rencuentros una ruta de trabajo para cumplimiento del auto 019 de 2021 de la SRVR (JEP, Caso 01), la metodología y encuentros para la recolección de información del universo asociado al caso 01
Además, se viene trabajando en el diseño de una ruta de trabajo con la Fundación Comité de Reconciliación que agrupa exintegrantes de fuerza pública, a su vez comparecientes ante la JEP</t>
  </si>
  <si>
    <t>De acuerdo con la programación trimestral de la meta, para este periodo se esperaba alcanzar un total acumulado de 27 PRB con estrategia de trabajo con aportantes pero según el reporte de avance solo se alcanzó un total en el periodo de 5 PRB, quedando un acumulado al III trimestre de 17 PRB equivalente a un 49% de avance, lo cual signifca que el indicador se encuentra en estado de riesgo en su cumplimiento.
En el avance cualitativo se da cuenta de la gestión desarrollada en los PRB en mención para incorporar estrategias de trabajo con aportantes especificos como exmiembros de FARC. Tambien se hace referencia a los avances en las rutas de trabajo con la Corporación Rencuentros y con la Fundación Comité de Reconciliación.
Considerando la importancia que tiene la gestión de este indicador para obtener información que permita avanzar en la búsqueda de personas dadas por desaparecidas en virtud del conflicto armado, es necesario tomar las medidas pertinentes para superar el rezago de la meta en el año o definir los ajustes que se requieran con la debida justificación ante el Comité de Gestión que permita obtener resultados que generen impacto en la gestión institucional.
Se debe tener en cuenta que en el campo de fuente de información del indicador se hizo referencia a las actas de aprobación de PRB, en particular, el apartado de "Recolección de información relevante para la búsqueda" y el Plan Operativo de cada PRB, por lo tanto, en el avance se debe hacer referencia a estos soportes.</t>
  </si>
  <si>
    <t>Durante el tercer trimestre del año se encuentran en elaboración PRB propuestos a trabajar en esta vigencia, pero, en razón a la creación de lineamientos para la aprobación de los PRB por parte del Comité, creado este año, mediante resolución del 31 de marzo y, cuyos criterios fueron comunicados el 15 de septiembre de este mismo año, el equipo se encuentra trabajando en la modificación de lo desarrollado en los PRB que se han ido construyendo para cumplir con lo ahora dispuesto. En ese sentido, para este reporte se presentan los PRB aprobados antes de 2022, de los cuales también se exige que cuenten con estrategia de aportantes de información, pero, de los que no se cuenta con acta, toda vez que, para la época de su presentación no se emitía documento alguno de esa calidad, por lo cual, se adjuntan documentos que den muestra del cumplimiento de lo indicado. 
Un logro adicional es la puesta en marcha de ruta de trabajo con aportantes colectivos que nutren a diferentes PRB</t>
  </si>
  <si>
    <t>Estrategia 2. Identificación, caracterización, exploración de posibles lugares de ubicación de personas vivas o fallecidas que puedan corresponder a personas dadas por desaparecidas (artículo 5.3.a. y c. y 10 del DL 589 de 2017)</t>
  </si>
  <si>
    <t>Resultado 7. Lugares presuntos Incluidos en el Registro Nacional de Fosas, Cementerios Ilegales y Sepulturas (RNFCIS)</t>
  </si>
  <si>
    <t>Indicador 10. Porcentaje de lugares presuntos incluidos en el Registro Nacional de Fosas, Cementerios Ilegales y Sepulturas - RNFCIS (Fuentes: PRB, medidas cautelares, hallazgos fortuitos)</t>
  </si>
  <si>
    <t>100% de lugares presuntos incluidos en el RNFCS</t>
  </si>
  <si>
    <t>Dirección Técnica de Prospección, Recuperación e Identificación</t>
  </si>
  <si>
    <t>64% (29) de lugares presuntos incluidos en el RNFCS</t>
  </si>
  <si>
    <t>47% (21) de lugares presuntos incluidos en el RNFCS</t>
  </si>
  <si>
    <t>Este indicador mide el porcentaje de sitios presuntos identificados, que están incluidos en el Registro Nacional de Fosas, Cementerios Ilegales y Sepulturas (RNFCIS), entendiendo por sitios presuntos aquellos que cuentan con información de alta calidad sobre la ubicación de cuerpos humanos esqueletizados de personas dadas por desaparecidas en virtud del conflicto armado. La calificación de un sitio como presunto es realizada a partir de acciones de prospección llevadas a cabo para corroborar la información de un lugar en campo que permita generar hipótesis de ubicación de cuerpos. 
Para el periodo reportado se han registrado en total 21 sitios presuntos, los cuales se encuentran ubicados en los departamentos de Antioquia (El Bagre), Caquetá (Florencia), La Guajira (Villanueva), Magdalena (Chivolo, Fundación), Meta (El Castillo), Norte de Santander (Cúcuta, Ocaña), Sucre (Morroa, Ovejas), Tolima (Ibagué), Valle del Cauca (Cali), y cuyos Grupos Internos de Trabajo Territorial corresponde con Monteria, Barranquilla, Cucuta, Villavicencio, Sincelejo, Ibague, Bogotá y las Direcciones Técnicas de Prospección, Recuperación e Identificación y Dirección Técnica de Información, Planeación y Localización para la Búsqueda.</t>
  </si>
  <si>
    <t xml:space="preserve">De acuerdo con el reporte de avance cuantitativo se identifica que se obtuvo un resultado inferior a la meta programada, por lo tanto el indicador se encuentra en nivel de riesgo en su cumplimiento. 
Se recomienda que cuando se obtengan resultados por debajo de lo esperado, en el avance cualitativo se describan las razones por las cuales no fue posible alcanzar el resultado, indicando las posibles dificultades que se generaron y las posibles acciones que se tomarán para subsanar la situación. 
En la descripción de la ficha del indicador se hace referencia a los roles que tienen las diferentes áreas frente a la inscripción de un sitio como presunto en el RNFCIS (administrado por la DTIPLB), de acuerdo con esta información, se sugiere que en el avance cualitativo de cada trimestre se describa como se llevaron a cabo estas actividades para el caso del registro de los sitios reportados. 
Se recomienda avanzar en los ajustes pertinentes en cuanto a la programación periódica de la meta del indicador, complementándola con la información que los Grupos Internos de Trabajo Territorial tengan al respecto, tal como se ha discutido en diferentes espacios. De igual forma, es importante establecer lineamientos claros para la calificación de un lugar como presunto en el RNFCIS.
</t>
  </si>
  <si>
    <t>88% (40) de lugares presuntos incluidos en el RNFCIS</t>
  </si>
  <si>
    <t>147% (66) de lugares presuntos incluidos en el RNFCIS</t>
  </si>
  <si>
    <t>Para el segundo trimestre se cuenta con un registro de 51 sitios presuntos con corte al 30 de junio. Con este número de sitios que han sido registrados en el RNFCIS, se tienen en total 66 sitios los que se encuentran ubicados en los departamentos de Antioquia (El Bagre, Puerto Berrio), Cundinamarca (Viotá), Huila (Acevedo, Palestina, Suaza), La Guajira (Villanueva), Magdalena (Chivolo, Fundación), Meta (Cubarral), Norte de Santander (Cúcuta, Ocaña), Santander(Barrancabermeja), Sucre (Chalán, Morroa, Ovejas), Tolima (Ibagué, Roncesvalles),  y cuyos Grupos Internos de Trabajo Territorial junto con las Direcciones Técnicas de Prospección, Recuperación e Identificación y Dirección Técnica de Información, Planeación y Localización para la Búsqueda, han realizado la valoración para esta condición de sitios. 
Por otra parte, durante el segundo trimestre la DTPRI dio continuidad al diseño la metodología estandarizada para la caracterización de lugares presuntos (cementerios y campo abierto). Se presenta version ajustada, la cual se encuentra en proceso de revisión y aprobación.</t>
  </si>
  <si>
    <t>Una vez realizada la revisión del desempeño del indicador en el mes de mayo, en conjunto con la DTPRI, la SGI y la SGTT, se estableció que la calificación de un sitio como presunto en el RNFCIS debía estar a cargo de los antropólogos forenses de la DTPRI, toda vez que tienen la competencia para hacerlo una vez se ha realizado la intervención de lugares de interés forense. Por lo tanto, no es claro por qué en el avance cualitativo del trimestre se sigue haciendo referencia a que los sitios presuntos fueron registrados en el RNFCIS por personal de la DTIPLB y los GITT, además de la DTPRI. Se sugiere revisar los permisos habilitados a los usuarios de la herramienta con el fin de depurarlos para el caso del cambio de condición de un sitio. 
Al respecto la DTIPLB informa que en la mesa técnica establecida para ello, donde participa el GITTT, DTIPLB, DTPRI se hace la valoración de los sitios que se encuentran en estudio, y cuya condición es referido, para determinar si cuentan con los elementos suficientas para indicar que se trata de un presunto, en este caso el cambio de condición la realiza quien realizó el ingreso del sitio, perfiles de información de los GITTT y DTIPLB cuando así aplique al sitio. En los casos en que la DTPRI, en sus actividades de intervención en terreno, puedan encontrar un sitio con las características suficientes que indiquen que se trata de un sitio presunto, y este aún no ha sido registrado como referido por el GITTT, son los antropólogos forenses quienes lo ingresan directamente como presunto.
En el avance cualitativo se indica que para el trimestre se alcanzó un registro total de lugares presuntos en el RNFCIS igual a 51 y que para el semestre se alcanzó un total acumulado de 66. Sin embargo, en el primer trimestre se reportó un total de 21 sitios calificados como presuntos en el RNFCIS, que sumados con los 51 reportados para el segundo trimestre darían un total de 72. 
Al respecto la DTIPLB informa que los sitios presuntos pueden cambiar en su condición en la medida en que se realizan las intervenciones y se da un hallazgo positivo, ahí es cuando el sitio cambia a confirmado, en caso contrario a descartado. Por lo tanto, las cifras de los sitios presuntos pueden cambiar.
Se recomienda considerar las cifras analizadas y depuradas por la DTPRI, que fueron compartidas por la funcionaria Viviana Moreno el pasado 2 de julio mediante correo electrónico,  en coherencia con los lugares intervenidos en 2022 y los resultados obtenidos, así como los cruces realizados por dicha área con el RNFCIS. Según dicho análisis, durante el primer semestre de 2022 como resultado de la intervención de lugares, se han obtenido 110 lugares presuntos, de los cuales se han registrado un total de 33 sitios en el RNFCIS y se tiene un rezago de 77 lugares presuntos por registrar en el RNFCIS, situación que se encuentra pendiente de ser subsanada lo antes posible. 
Al respecto la SGIB reporta la información presente en el RNFCIS, a la fecha de corte.</t>
  </si>
  <si>
    <t>Una de las dificultades se presenta con el cambio de los sitios de referidos a presuntos, en los casos en que se deberia contar con información referida no se registra. Otra dificultad existente, es el desconocimiento por parte de los GITTT sobre la ruta de valoración de los sitios referidos para el cambio de su condición a  presunto. Existen sitios que se ingresan directamente como presuntos.
Uno de los logros es que de acuerdo con las asesorías de la SGIB, algunos equipos en el territorio han apropiado la herramienta del registro y de su rol en el cambio de la condición del sitio.</t>
  </si>
  <si>
    <t>93% (136) de lugares presuntos incluidos en el RNFCS</t>
  </si>
  <si>
    <t>En el tercer trimestre, y con corte al 30 de septiembre se ingresaron 64 sitios presuntos, con lo que se cuenta con un total de 234 sitios presuntos registrado en el RNFCIS. Estos sitios se encuentran principalmente en los departamentos de Antioquia, Arauca, Bolívar, Boyacá, Caquetá, Casanare, Cauca, Cesar, Córdoba, Cundinamarca, Guaviare, Huila, La Guajira, Magdalena, Meta, Nariño, Norte de Santander, Putumayo, Risaralda, Santander, Sucre, Tolima, Valle del Cauca. La discriminación por municipio se encuentra en la tabla de relación de los sitios presuntos, donde se cuantifican por municipio. Considerando el avance en el registro de los sitios, es de tener en cuenta que existe una cifra considerable manejada directamente por la DTPRI la cual corresponde a 113 sitios presuntos que han sido ingresados directamente por esta Dirección y otros a través de la transferencia por parte de un GITTT. Con corte a esta vigencia se cuenta con 97 sitios presuntos en los GITTT, los cuales se considera una pronta incorporación en un plan operativo forense, posterior a la valoración realizada por la DTPRI en conjunto con los GITTT. Estas Mesas Técnicas fueron trabajadas principalmente con Villavicencio, Arauca y Yopal.
De acuerdo con la reunión realizada entre la SGTT, la DTPRI y la DTIPLOB el día 26 de agosto de 2022, se procede a ajustar la meta del tercer trimestre objeto del presente reporte, en ese orden se ajusta en 96 sitios a reportar para el III trimestre, de los cuales se reportan 64 sitios, más 32 reportados adicionales en periodos anteriores para completar los 96 proyectados para este trimestre. 
Con corte a 30 de septiembre el acumulado de sitios presuntos es de 136 desagregados así: I trimestre:21; II trimestre: 51 y III trimestre 64. 
Ahora bien, dado el alcance de las actividades del terreno y de la investigación humanitaria llevada a cabo por los GITTT, es neccesario ajustar la meta para el IV trimestre en números absolutos, debido a que el nivel y el detalle de la información logarada en las acciones de búsqueda se proyecta un número moderado de sitios presuntos. Por lo tanto la cifra proyectada para el IV trimestre es de 10 sitios a reportarlos cuales serán incluidos en los Planes Operativos hasta diciembre. Lo anterior, da cumplimiento al 100% del indicador al terminar la vigencia. En virtud de lo anterior se hizo necesario ajustar el porcentaje del cumplimiento del indicador para el III trimestre, el cual quedó en un 93,15% manteniendo el 100% del IV trimestre.</t>
  </si>
  <si>
    <t xml:space="preserve">En el avance cualitativo se indica que para el trimestre se alcanzó un registro total de lugares presuntos en el RNFCIS igual a 64 y que a 30 de septiembre se tiene un total acumulado de 234. De esta forma, el indicador queda en estado de cumplimiento óptimo.
Se evidencia la revisión conjunta entre la DTPLB y la DTPRI, para la determinación del ajuste de los valores absolutos del indicador, en pro de impactar positivamente la gestión institucional de la UBPD, logrando un mejor análisis de los datos y conclusiones que permitan conocer los avances y las dificultades presentadas en cuanto al registro de sitios presuntos en el RNFCIS.
</t>
  </si>
  <si>
    <t>Las dificultades identificadas se presentan con el cambio de condición de los sitios de referido a presunto, y el entendimiento en cuanto a que algunas instrucciones dadas a algunos GITT por parte de la DTPRI se han prestado a confusiones y en contraposición con lo establecido en el proceso definido para el RNFCIS. Por otro lado, la instrucción dada a estos grupos en correo enviado a los coordinadores sobre el indicador 10, ha generado confusión en el cambio de condición de los sitios, dado que se han realizado sin considerar las valoraciones definidas ni con la información necesaria para considerarlo como presunto, tal como se definió entre el equipo del RNFCIS y la DTPRI para el proceso, diálogos técnicos y lineamientos entregados. Para subsanar lo anterior, el equipo del RNFCIS ha venido aclarando y asesorando al respecto, considerando lo planteado para el proceso y los lineamientos.
Uno de los logros a considerar es la publicación en el portal de datos las cifras del RNFCIS para el público externo, y la consideración de la información del registro en el desarrollo de los PRB, y acciones para la intervención planificados para algunos sitios presuntos. Por otro lado, se ha venido aplicando acciones de control de calidad de la información para subsanar inconsistencias detectadas, acciones que se han venido trabajando con los propietarios de los registros.</t>
  </si>
  <si>
    <t>Resultado 8. Lugares presuntos prospectados (confirmados o descartados)</t>
  </si>
  <si>
    <t>Indicador 11. Porcentaje de lugares del RNFCIS, incluidos en Planes Regionales de Búsqueda (PRB) aprobados o con plan de prospección y recuperación definido, que son intervenidos</t>
  </si>
  <si>
    <t>100% de lugares del RNFCIS incluidos en PRB aprobados o con plan de prospección y recuperación definido, que son intervenidos</t>
  </si>
  <si>
    <t>Dirección Técnica de Información, Planeación, Localización para la Búsqueda, Grupos Internos de Trabajo Territorial</t>
  </si>
  <si>
    <t>91 (18,5%) Lugares del RNFCIS incluidos en PRB aprobados o con plan de prospección y recuperación definido, que son intervenidos</t>
  </si>
  <si>
    <t>138 (28%) Lugares del RNFCIS incluidos en PRB aprobados o con plan de prospección y recuperación definido, que son intervenidos</t>
  </si>
  <si>
    <t>Durante el primer trimestre del año se intervinieron 138  lugares mediante acciones de prospección y recuperación y que se encuentran inscritos dentro del RNFCIS asociados a Planes Regionales de búsqueda y autos proferidos por la JEP: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 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Seseta y cinco (65): Sesenta y cinco (65) acciones de recuperación y diecinueve (19) cuerpos recuperados en el Cementerio La Dolorosa en Puerto Berrio.
En total durante los meses de enero a marzo de 2020 la DTPRI realizó 59 prospecciones, 91 acciones de recuperación y 45 cuerpos recuperados.
Se presentaron las siguientes dificultades y logros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se logró un sobrecumplimiento de la meta proyectada, acumulando un cumplimiento de avance del 149.5%, equivalentes a 136  lugares intervenidos, lo que evidencia una gestión más eficiente en el desarrollo de los procedimientos internos de la DTPRI.
-Mejora en la articulación interna para la planeación y ejecución de acciones humanitarias entre los técnicos, el Coordinador del grupo interno de prospección y el director técnico de Prospección, recuperación e identificación.
Para facilitar la contabilización de la intervención a lugares, se diseñó una matriz en la cual se consolido y estandarizó los lugares que se han intervenido, donde se identifican que de los 138  lugares intervenidos:  50 quedaron clasificados como lugares presuntos, 37 como lugares confirmados y 51 descartados dentro del RNFCIS. 
Adicional, la DTPRI ha participado activamente aportando su conocimiento técnico forense, en el desarrollo de los diferentes Planes Regionales de Búsqueda:
- Plan Regional de Búsqueda Cordillera Central (En formulación)
- Plan Regional de Búsqueda del Sur del Huila
-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</si>
  <si>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El indicador se encuentra en nivel de sobrecumplimiento, lo anterior, considerando que se intervinieron 138 lugares sobre 91 proyectados, lo que equivaldría a un cumplimiento trimestral del 151,6% y a un cumplimiento acumulado en el añoi del 28%.
La DTPRI acoge la retroalimentación de la OAP y realiza una revisión y ajuste de los lugares considerados como intervenidos, por ejemplo para "Fierritos (Victoria) -  Caldas", entre otros lugares. Igualmente, mejora la descripción del indicador, incluyendo definiciones acerca de lo que se considera como sitio, lugar o punto de interes forense. Estas definiciones hacen que el lugar intervenido se mida tomando como referencia todos los sitios de disposición de cuerpos, por ejemplo; una bóveda de un cementerio. Esta nueva forma de medir el indicador, permite detallar todas las intervenciones que realiza la UBPD, pero no permite continuar la trazabilidad que se traia del año 2021 con el indicador 14."Número de lugares intervenidos señalados en los Planes Regionales de Búsqueda y en el marco de acciones de articulación y contribución con otras entidades". Esto es importante considerarlo para efectos de la generación de informes a entes de control, entre otras partes interesadas que requieren información constantemente.
Finalmente, a pesar de los tiempos pre-electorales que vive el país, se evidencia una fuerte incidencia en el territorio por parte de la DTPRI para la intervención de lugares, siendo este un aspecto positivo a resaltar dados los riesgos asociados en esta época.</t>
  </si>
  <si>
    <t>231 (47%) Lugares del RNFCIS incluidos en PRB aprobados o con plan de prospección y recuperación definido, que son intervenidos</t>
  </si>
  <si>
    <t>319 (64%) Lugares del RNFCIS incluidos en PRB aprobados o con plan de prospección y recuperación definido, que son intervenidos</t>
  </si>
  <si>
    <t>Durante el segundo trimestre del año se intervinieron 181 lugares mediante acciones de prospección y recuperación asociados a Planes Regionales de búsqueda, autos proferidos por la JEP y Plan Nacional de búsqueda: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
En total, durante los meses de abril a junio de 2022 la DTPRI realizó 59 prospecciones, 141 acciones de recuperación y 103 cuerpos recuperados.
En la matriz de control de lugares intervenidos se detalla la calificación de los 181 lugares intervenidos:  55 lugares quedaron como presuntos, 85 confirmados y 41 descartados, los cuales se encuentran en proceso de registro dentro del RNFCIS.
Adicional,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</si>
  <si>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El indicador se encuentra en nivel de sobrecumplimiento, lo anterior, considerando que se intervinieron 319 lugares (acumulados) sobre 231 proyectados al 30 de junio de 2022, lo que equivaldría a un cumplimiento trimestral del 138% y a un cumplimiento acumulado en el año del 64%. Estando por encima de la media aritmetica esperada al 30 de junio.
Se sugiere realizar un análisis de los lugares intervenidos con relación a los sitios (referidos y presuntos) encontrados en el RNFCIS, para determinar porcentualmente su avance acumulado.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
Se sugiere realizar un análisis para determinar sí, basados en el resultados del semestre, la meta proyectada al 31 de diciembre podría o debería ser incrementada, lo anterior, considerando que de seguir esta tendencia, en el tercer trimestre se podría cumplir e incluso sobrepasar el indicador. Esto último estaría sujeto a la apropiación presupuestal existente en los diferentes rubros que se afecten durante las labores en territorio.</t>
  </si>
  <si>
    <t>Se presentaron las siguientes dificultades y logros durante el período:
1. Durante el mes de mayo fueron aplazadas tres comisiones: Montes de María – Sucre, Dabeiba –Antioquia y Paz de Ariporo - Casanare por temas de seguridad en terreno asociadas al período electoral y a otras situaciones de orden público.
2. Si embargo, a corte del 30 de junio de 2022, se logró un sobrecumplimiento de la meta proyectada, acumulando un cumplimiento de avance del 64.8%, equivalentes a 319 lugares intervenidos acumulados, lo que evidencia una gestión más eficiente en el desarrollo de los procedimientos internos de la DTPRI.
3.Se evidencia una mejora en la articulación interna para la planeación y ejecución de acciones humanitarias entre los técnicos, el Coordinador del grupo interno de prospección y el Director Técnico de Prospección, recuperación e identificación.</t>
  </si>
  <si>
    <t>291 (59,1%) Lugares del RNFCIS incluidos en PRB aprobados o con plan de prospección y recuperación definido, que son intervenidos</t>
  </si>
  <si>
    <t>409 (83,1%) Lugares del RNFCIS incluidos en PRB aprobados o con plan de prospección y recuperación definido, que son intervenidos</t>
  </si>
  <si>
    <r>
      <rPr>
        <sz val="10"/>
        <color rgb="FF000000"/>
        <rFont val="Arial"/>
        <family val="2"/>
      </rPr>
      <t xml:space="preserve">Durante el tercer trimestre del año se intervinieron 90 lugares mediante acciones de prospección y recuperación asociados a Planes Regionales de búsqueda, autos proferidos por la JEP y Plan Nacional de Búsqueda: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Municipal de Bucaramanga – Santander – Plan Nacional de Búsqueda: 6 lugares intervenidos.
8.Cementerio Alterno de El Copey (Cesar) - Medidas cautelares (Auto 114 del 3 de agosto de 2020) decretadas por la JEP – y PRB centro y sur de Magdalena y noroccidente del Cesar: 15 lugares intervenidos.
9.El Estero – San Antonio Buenaventura - PRB Pacífico Medio: 2 lugares intervenidos.
10.Cementerio Cartagena del Chaira – Caquetá - PRB Caquetá Norte: 13 lugares intervenidos.
11.Predio El Venado, vereda Toche, Municipio de Palmira, Valle del Cauca - PRB Sur del Valle y Norte del Cauca: 1 Lugar Intervenido.
12.Cementerio San Antonio de Padua corregimiento La Vega de San Antonio, Municipio La Playa de Belén (Norte de Santander) - PRB Catatumbo: 1 Lugar Intervenido.
13.Cementerio Municipal de Cantagallo - PRB Barranca Región:  1 lugar Intervenido.
14.Bagadó - Chocó - PRB Alto y Medio Atrato: 2 lugares Intervenidos.
15.Becerril – César: PRB Centro del Cesar: 1 lugar Intervenido.
16.El Molino – Guajira - PRB Norte del Cesar - Sur de la Guajira: 1 lugar Intervenido.
En total, durante los meses de julio a septiembre de 20202 la DTPRI realizó 17 prospecciones, 68 acciones de recuperación y 67 cuerpos recuperados.
En la matriz de control de lugares intervenidos se detalla la calificación de los 90 lugares intervenidos:  28 lugares quedaron como presuntos, 50 confirmados y 12 descartados, los cuales se encuentran en proceso de registro dentro del RNFCIS.
Adicional, la DTPRI ha participado activamente aportando su conocimiento técnico forense, en el desarrollo de los diferentes Planes Regionales de Búsqueda y medidas cautelares:
-PRB del Oriente Antioqueño: Cementerio del El Santuario. Cementerio de San Francisco, Cementerio de Granada, Cementerio San Nicolas y San Antonio de Pereira.
-PRB del Alto San Jorge: Cementerio Montes del Líbano – Córdoba
-PRB Alto Atrato y San Juan: Resguardo Tahami - Bagadó
-PRB del Meta, subregión Alto y Medio Ariari: El Castillo -Meta
-PRB del Meta, subregión Puerto Gaitán (en construcción): Vereda Alto Tillavá, del municipio de Puerto Gaitán, Meta.
-PRB Centro de Nariño: Cementerio Nuestra Señora del Carmen de Pasto.
-PRB Pacífico Medio: Isla Pájaro, Isla Adyacente
-PRB Sur del Valle y Norte del Cauca: Palmira, El Cerrito, Pradera y Florida en el Valle del Cauca y Buenos Aires, Caloto, Corinto, Guachené, Jambaló, Miranda, Padilla, Puerto Tejada, Santander de Quilichao, Suárez, Toribío y Villa Rica en el norte del departamento del Cauca.
-PRB Sararé: cementerio de Samoré, Toledo, Norte de Santander, Saravena.
-PRB- Cordillera Central: Roncesvalles, Cementerio Playa Rica, El palomar Tolima
-PRB- Sabana de Bogotá - en proceso de construcción: Cementerio Sagrado Corazón de Jesús – Facatativá.
-Medida Cautelares Auto AT SAR-090 de 2022: Resguardo Indígena San Lorenzo
-PRB Caquetá Norte: Cementerio Municipal de san Vicente de Caguán, Cementerio Municipal Cartagena del Chaira, Cementerio comunitario centro poblado Versalles en el municipio de paujil, 
-PRB Sur del Huila: Vereda el Quebradón, municipio de Algeciras.
-PRB Centro Y Sur Del Noroccidente Del Cesar: Cementerio Alterno El Copey (Cesar) – Segunda Temporada
-PRB- suroccidente de Casanare: Banco del Oso Tauramena, Cementerio Municipal de Monterrey – Casanare, Cementerio Municipal de Aguazul Segunda y Tercera Fase. 
Adicional, se adelantaron labores administrativas para dar continuidad con la adjudicación del proceso por licitación pública No UBPD - LP-001-2022 – Contrato No 252 -UBPD-2022 para la adquisición y recepción del equipo de topografía y para dar continuidad a los contratos por prestación de servicios de los  equipos forenses del grupo interno de trabajo de prospección y recuperación (21 contratistas) para  las actividades de prospección  y recuperación de cuerpos.
Finalmente, la DTPRI ajusto el plan de trabajo a partir de la información remitida por los GITT sobre las intervenciones proyectadas para lo que resta de vigencia para dar cumplimiento a la meta programada.
</t>
    </r>
    <r>
      <rPr>
        <b/>
        <sz val="10"/>
        <color rgb="FF000000"/>
        <rFont val="Arial"/>
        <family val="2"/>
      </rPr>
      <t xml:space="preserve">Soportes:
</t>
    </r>
    <r>
      <rPr>
        <sz val="10"/>
        <color rgb="FF000000"/>
        <rFont val="Arial"/>
        <family val="2"/>
      </rPr>
      <t xml:space="preserve">1.Ruta de acceso para la consulta de los informes y/o soportes de lugares intervenidos. (Infomación Confidencial)
2.Ruta de acceso planes operativos de los  Planes Regionales de Búsqueda (Información confidencial.)
3. Matriz Lugares Intervenidos Acumulado III Trimestre 2022
4. Adicion Contratos Prospeccion Equipos Forenses
5. Acta de Inicio Contrato 252-UBPD -2022 Equipo de Topografía
6. Plan de trabajo 2022_III y IV Trimestre DTPRI
</t>
    </r>
  </si>
  <si>
    <t>El indicador se encuentra en nivel de sobrecumplimiento, lo anterior, considerando que se intervinieron 409 lugares (acumulados) sobre los 291 proyectados a la fecha del periodo acumulado (30 de septiembre de 2022), lo que equivale a un cumplimiento trimestral del 140,5% y a un cumplimiento acumulado en el año del 83%.
La dependencia líder revisó las proyecciones y ve muy posible el cumplimiento de la cifra planteada, aunque la meta planteada para el periodo final es considerable, se cuenta con el avance obtenido en periodos anteriores, que hoy tienen el indicador sobrecumplido, por esta razón no se plantea modificación de metas.
Se presentan soportes adecuados que dan cuenta del reporte presentado.</t>
  </si>
  <si>
    <t>Se presentaron las siguientes dificultades y logros durante el período:
1. A partir de las dificultades para una adecuada planeación por parte de los GITT, se ha solicitado la actualización de la información sobre las intervenciones proyectadas para el segundo semestre, a fin de diseñar una estrategia que permita el cumplimiento de la meta.Se presentaron represamientos en solicitudes de acceso a lugares debido a las múltiples acciones humanitarias que se programaron para los últimos meses del año.
2.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3. El incumplimiento a los acuerdos establecidos por parte de la Alcaldía para la intervención del Cementerio Alterno de El Copey (Cesar), dificultaron la realización del 100% de las tareas que se tenían programadas de acuerdo con el plan operativo propuesto.
4. Si embargo, a corte del 30 de septiembre de 2022, se logró un sobrecumplimiento de la meta proyectada, acumulando un cumplimiento de avance del 83.1%, equivalentes a 409 lugares intervenidos acumulados, lo que evidencia una gestión más eficiente en el desarrollo de los procedimientos internos de la DTPRI.
5. Se evidencia una mejora en la articulación interna para la planeación y ejecución de acciones humanitarias entre los técnicos, el Coordinador del grupo interno de prospección y el Director Técnico de Prospección, recuperación e identificación. 
6.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</si>
  <si>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 xml:space="preserve">Resultado 9. Cuerpos recuperados </t>
  </si>
  <si>
    <t>Indicador 12. Número de cuerpos recuperados</t>
  </si>
  <si>
    <t>450 cuerpos recuperados</t>
  </si>
  <si>
    <t>62 cuerpos recuperados</t>
  </si>
  <si>
    <t>45 cuerpos recuperados</t>
  </si>
  <si>
    <t>Durante el primer trimestre de la vigencia se recuperaron 45 cuerpos, a partir de las prospecciones y acciones de recuperación realizadas asociados a planes regionales de búsqueda y autos proferidos por la JEP: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
Se presentaron las siguientes dificultades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no se logró el cumplimiento de la meta proyectada, quedando el indicador en riesgo con un avance del 72.6% y un rezago de 17 cuerpos ha recuperar para el segundo trimestre del año. Como parte de la planeación para cumplir con la proyección de cuerpos a recuperar, se diseñó un plan de trabajo con las acciones humanitarias de prospección y recuperación de cuerpos a realizar.
Adicional, para dar cumplimiento a la metra proyectada, la DTPRI ha participado activamente aportando su conocimiento técnico forense, en el desarrollo de los diferentes Planes Regionales de Búsqueda:
-Plan Regional de Búsqueda Cordillera Central (En formulación)
-Plan Regional de Búsqueda del Sur del Huila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</si>
  <si>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El indicador se encuentra en nivel de riesgo para su cumplimiento, lo anterior, considerando que se recuperaron 45 cuerpos de 62 proyectados a recuperar, lo que equivale a un cumplimiento trimestral del 72,6% y a un cumplimiento acumulado en el año del 10%. Frente a esto, la DTPRI informa que en parte se debió a la época electoral que vive el país, así las cosas y considerando que se avecinan otros comisión electorales para la elección del presidente de la república, es necesario que se determinen acciones preventivas para que la meta que se tiene proyectada para el segundo trimestre de 214 cuerpos a recuperar (17 pendientes 1 Trim + 197 2do Trim), pueda ser llevada a cabo sin contratiempos y en todo caso, mitigando riesgos asociados a la llegada de los equipos operativos de la DTPRI al territorio. Para esto, se sugiere establecer comunicación constante con la asesora de prevención y protección, de tal forma, que se cuente con planes de contingencia durante las actividades de recuperación. 
Ahora bien, dentro de las causas a evaluar tambien es necesario analizar que por ejemplo, de los 65 puntos de interes forense intervenidos en el Cementerio de la Dolorosa, tan solo se pudieron recuperar 19 cuerpos, lo que permite entender que no siempre la meta de este indicador está sujeta a la intervención de lugares de interes forense, lo anterior, considerando que se corre el riesgo de no encontrar cuerpos como sucedió en 46 de estas bóvedas intervenidas y de no ser así, hubiesen alcanzado e incluso superado la meta del trimestre.
Finalmente, es necesario que durante los procesos de entrega de cuerpos al INMLCF, se realicen procesos de seguimiento a la preservación y custodia de los mismos. Lo anterior, previendo riesgos asociados a la perdida o mezcla de estructuras oseas entregadas a esta entidad.</t>
  </si>
  <si>
    <t>197 cuerpos recuperados</t>
  </si>
  <si>
    <t>148 cuerpos recuperados</t>
  </si>
  <si>
    <t>Durante el segundo trimestre de la vigencia se recuperaron 103 cuerpos, a partir de las prospecciones y acciones de recuperación realizadas asociados a planes regionales de búsqueda y autos proferidos por la JEP: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En total, durante los meses de abril a junio de 20202 la DTPRI realizó 59 prospecciones, 141 acciones de recuperación y 103 cuerpos recuperados.
Adicional, para dar cumplimiento a la metra proyectada,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</si>
  <si>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El indicador se encuentra en nivel de riesgo para su cumplimiento, lo anterior, considerando que se recuperaron 148 cuerpos de 197 proyectados al 30 de junio de 2022, lo que equivale a un cumplimiento trimestral del 75,1% y a un cumplimiento acumulado en el año del 32,9%; porcentaje cercano al tercio de la proyección anual, lo que indicaría que para el 2do semestre, deberán recuperar el 68,1% (302) de los cuerpos proyectados durante la vigencia.
Frente a esto, la DTPRI informa que en parte se debió a la época electoral que vivió el país. De acuerdo con lo anterior, se espera que las acciones de mejora propuestas por la SGTT sean efectivas, producto de las labores previas de investigación realizadas por los Grupos Internos de Trabajo Territorial. Lo anterior, considerando que para el tercer trimestre se tiene prevista la recuperación de (43 cuerpos del 3er trimestre + 49 cuerpos pendientes del 2do trimestre). En todo caso, estas labores tendrán que mitigar los riesgos asociados a la llegada de los equipos operativos de la DTPRI al territorio. Para esto, se sugiere establecer comunicación constante con la asesora de prevención y protección, de tal forma, que se cuente con planes de contingencia durante las actividades de recuperación.
Es necesario que se elabore una matriz de cuerpos recuperados (acumulado) desde que inició operación la UBPD. Lo anterior, considerando que esta información se requiere para el informe 2018-2022 que deberá presentar la directora general al culminar su mandato.
Finalmente, se sugiere incluir dentro del análisis, el comportamiento de las recuperaciones con relación a las hipótesis incluidas en planes regionales de búsqueda, planes de intervención, planes de prospección y recuperación, entre otros. Lo anterior, para determinar si existen debilidades de investigación que puedan ser mejoradas para los próximos trimestres.</t>
  </si>
  <si>
    <t>Se presentaron las siguientes dificultades y logros durante el período:
1.Durante el mes de mayo fueron aplazadas tres comisiones: Montes de María, Sucre, Dabeiba –Antioquia y Paz de Ariporo - Casanare por temas de seguridad en terreno asociadas al período electoral y a otras situaciones de orden público.
2.A corte del 30 de junio de 2021, no se logró el cumplimiento de la meta proyectada, quedando el indicador en riesgo con un avance acumulado del 32.9% y un rezago de 49 cuerpos a recuperar para el tercer trimestre del año. Una de las principales razones por las cuales no se ha logrado cumplir con la meta de número de cuerpos recuperados es porque a la fecha no se ha recibido de todos los GITT la información de las prospecciones y recuperaciones, fruto de las investigaciones adelantadas, lo que dificulta poder tener un plan B en los casos que una comisión deba ser cancelada por temas de seguridad o por cualquier otra eventualidad (condiciones de salud, de clima, etc). También se debe tener en cuenta que en algunas comisiones no se logran recuperar el número de cuerpos proyectados, por ejemplo, en Puerto Berrio la recuperación de cuerpos bajo en un 70%, ya que muchos de ellos no eran de interés forense, es decir, no cumplían con los requisitos de selección.
- Sin embargo, como parte del seguimiento realizado por la SGTT a los indicadores en estado de riesgo, se solicitó a los Grupos Interno de Trabajo Territorial [GITT] la cantidad de lugares que se visitarán con potencial forense en lo que resta del año, esta información se encuentra en etapa de análisis, depuración y concertación por parte de los antropólogos forenses de la DTPRI, para tener un plan de trabajo más efectivo y asegurar el cumplimiento de la meta.</t>
  </si>
  <si>
    <t>240 cuerpos recuperados</t>
  </si>
  <si>
    <t>215 cuerpos recuperados</t>
  </si>
  <si>
    <t>Durante el tercer trimestre de la vigencia se recuperaron 67 cuerpos, a partir de las prospecciones y acciones de recuperación realizadas asociados a planes regionales de búsqueda y autos proferidos por la JEP:
1.Dabeiba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Cementerio Municipal de Bucaramanga – Santander – Plan Nacional de Búsqueda: 12 cuerpos recuperados.
6.Cementerio Alterno de El Copey (Cesar) - Medidas cautelares (Auto 114 del 3 de agosto de 2020) decretadas por la JEP – y PRB centro y sur de Magdalena y noroccidente del Cesar: 19 cuerpos recuperados.
7. Cementerio Cartagena del Chaira – Caquetá - PRB Caquetá Norte: 20 cuerpos recuperados 
8.Cementerio San Antonio de Padua corregimiento La Vega de San Antonio, Municipio La Playa de Belén (Norte de Santander) - PRB Catatumbo: 1 cuerpo recuperado.
9.Cementerio Municipal de Cantagallo - PRB Barranca Región: 2 cuerpos recuperados.
10.Becerril – César: PRB Centro del Cesar: 1 cuerpo recuperado.
11.El Molino – Guajira - PRB Norte del Cesar - Sur de la Guajira: 1 cuerpo recuperado.
En total, durante los meses de julio a septiembre de 20202 la DTPRI realizó 17 prospecciones, 68 acciones de recuperación y 67 cuerpos recuperados.
Adicional, la DTPRI ha participado activamente aportando su conocimiento técnico forense, en el desarrollo de los diferentes Planes Regionales de Búsqueda y medidas cautelares:
-PRB del Oriente Antioqueño: Cementerio del El Santuario. Cementerio de San Francisco, Cementerio de Granada, Cementerio San Nicolas y San Antonio de Pereira.
-PRB del Alto San Jorge: Cementerio Montes del Líbano – Córdoba
-PRB Alto Atrato y San Juan: Resguardo Tahami - Bagadó
-PRB del Meta, subregión Alto y Medio Ariari: El Castillo -Meta
-PRB del Meta, subregión Puerto Gaitán (en construcción): Vereda Alto Tillavá, del municipio de Puerto Gaitán, Meta.
-PRB Centro de Nariño: Cementerio Nuestra Señora del Carmen de Pasto.
-PRB Pacífico Medio: Isla Pájaro, Isla Adyacente
-PRB Sur del Valle y Norte del Cauca: Palmira, El Cerrito, Pradera y Florida en el Valle del Cauca y Buenos Aires, Caloto, Corinto, Guachené, Jambaló, Miranda, Padilla, Puerto Tejada, Santander de Quilichao, Suárez, Toribío y Villa Rica en el norte del departamento del Cauca.
-PRB Sararé: cementerio de Samoré, Toledo, Norte de Santander, Saravena.
-PRB- Cordillera Central: Roncesvalles, Cementerio Playa Rica, El palomar Tolima
-PRB- Sabana de Bogotá - en proceso de construcción: Cementerio Sagrado Corazón de Jesús – Facatativá.
-Medida Cautelares Auto AT SAR-090 de 2022: Resguardo Indígena San Lorenzo
-PRB Caquetá Norte: Cementerio Municipal de san Vicente de Caguán, Cementerio Municipal Cartagena del Chaira, Cementerio comunitario centro poblado Versalles en el municipio de paujil, 
-PRB Sur del Huila: Vereda el Quebradón, municipio de Algeciras.
-PRB Centro Y Sur Del Noroccidente Del Cesar: Cementerio Alterno El Copey (Cesar) – Segunda Temporada
-PRB- suroccidente de Casanare: Banco del Oso Tauramena, Cementerio Municipal de Monterrey – Casanare, Cementerio Municipal de Aguazul Segunda y Tercera Fase. 
Adicional, se adelantaron labores administrativas para dar continuidad con la adjudicación del proceso por licitación pública No UBPD - LP-001-2022 – Contrato No 252 -UBPD-2022 para la adquisición y recepción del equipo de topografía y para dar continuidad a los contratos por prestación de servicios de los equipos forenses del grupo interno de trabajo de prospección y recuperación (21 contratistas) para  las actividades de prospección  y recuperación de cuerpos.
Soportes:
1.Ruta de acceso para la consulta de los informes y/o soportes de cuerpos recuperados. (Infomación Confidencial)
2.Ruta de acceso planes operativos de los  Planes Regionales de Búsqueda (Información confidencial.)
3. Adicion Contratos Prospeccion Equipos Forenses
4. Acta de Inicio Contrato 252-UBPD -2022 Equipo de Topografía
5. Plan de trabajo 2022_III y IV Trimestre DTPRI</t>
  </si>
  <si>
    <t xml:space="preserve">El indicador se encuentra en nivel de riesgo para su cumplimiento, lo anterior, considerando que se recuperaron 215 cuerpos de 240 proyectados al 30 de septiembre de 2022, lo que equivale a un cumplimiento trimestral del 89,6% y a un cumplimiento acumulado en el año del 47,8%; más allá del rezago que ha tenido el indicador, entre la ejecución y la planeación, el cual se ha mantenido durante los tres (3) primeros periodos, se genera una alarma respecto a la proyección del periodo final, donde deben realizarse más de la mitad de las recuperaciones planteadas para toda la vigencia.
La Dependencia manifiesta la ejecución de actividades extraordinarias para el periodo final, haciendo el máximo esfuerzo para dar cumplimiento a lo proyectado.
La DTPRI reporta adicionalmente actividades adicionales relacionadas con el cumplimiento del indicador, como acompañamiento de planes regionales de búsqueda, gestión de medidas cautelates y gestión de contratación de equipos y equipos de apoyo para labores de recuperación.
</t>
  </si>
  <si>
    <t>Se presentaron los siguientes logros dificultades durante el período:
1.A corte del 30 de septiembre de 2022, no se logró el cumplimiento de la meta proyectada, quedando el indicador en riesgo con un avance acumulado del 47.8% y un rezago de 25 cuerpos a recuperar para el cuarto trimestre del año.
2. Sin embargo, la DTPRI ajusto el plan de trabajo a partir de la información remitida por los GITT sobre las intervenciones proyectadas para lo que resta de vigencia para dar cumplimiento a la meta programada.
3.Se presentaron represamientos en solicitudes de acceso a lugares debido a las múltiples acciones humanitarias que se programaron para los últimos meses del año.
4.Se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5.El incumplimiento a los acuerdos establecidos por parte de la Alcaldía para la intervención del Cementerio Alterno de El Copey (Cesar), dificultaron la realización del 100% de las tareas que se tenían programadas de acuerdo con el plan operativo propuesto.
6.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</si>
  <si>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 xml:space="preserve">Resultado 10. Identificación de personas vivas </t>
  </si>
  <si>
    <t>Indicador 13. Número de personas halladas con vida con verificación de identidad</t>
  </si>
  <si>
    <t>5 personas halladas con vida con verificación de identidad</t>
  </si>
  <si>
    <t>Dirección Técnica de Información, Planeación, Localización para la Búsqueda -  Dirección Técnica de Participación, Contacto con Víctimas y Enfoques Diferenciales, Grupos Internos de Trabajo Territorial</t>
  </si>
  <si>
    <t>1 persona hallada con vida con verificación de identidad</t>
  </si>
  <si>
    <t>0 personas halladas con vida con verificación de identidad</t>
  </si>
  <si>
    <t>El Grupo interno de identificación realizó seguimiento a los casos de Personas halladas con vida,  que se venían trabajando con los diferentes Grupos Internos de Trabajo Territorial (GITT) y participó en mesas inter direcciones así:
1.Caso Grupo Interno de Tratajo Territorial (GITT) Pasto: Se definió caso como competencia de la Unidad, el 03 de marzo se realizó toma de muestras en Sabanatorres – Santander. Caso en proceso
2.Caso Grupo Interno de Tratajo Territorial (GITT) Barranquilla y Montería: El 02 de febrero 2022: Se lleva a cabo reunión Inter direcciones y la Territorial:  Diálogo de cierre y elaboración de acta de cierre del proceso de búsqueda.
3.Primer caso Grupo Interno de Tratajo Territorial (GITT) Villavicencio: EL 10 de febrero 2022: Reunión para apoyar al Grupo Interno de Tratajo Territorial (GITT) -Villavicencio para la preparación de los diálogos de asesoría, orientación y fortalecimiento con la persona hallada con vida,  quien se presume su posible identidad.
4.Segundo caso Grupo Interno de Tratajo Territorial (GITT) Villavicencio: 01/03/2022: Reunión Inter direcciones para exponer el caso y retroalimentación. Se comparte documento del plan de localización describiendo el método adecuado para verificación de identidad.
5.Caso Grupo Interno de Tratajo Territorial (GITT) Medellín 25/02/2022: En reunión con el grupo nacional de Apoyo a la UBPD del INMLCF (GNASIVJRNR - SSF) se indica no exclusión del cotejo genético, sin embargo, este dato está en proceso de verificación y contrastación con la información no genética. 25/03/2022: Se solicita al Instituto Nacional de Medicina Legal y Ciencias Forenses (INMLCF) informar avances del caso en reunión con el grupo nacional de Apoyo a la UBPD del INMLCF  (GNASVJRNR - SSF): aún no se ha realizado el cotejo genético.
6.Caso  Grupo Interno de Tratajo Territorial (GITT) Apartadó 03/02/2022: Se lleva a cabo reunión Inter direcciones, y la Territorial: Contexto del plan de localización y definición de la competencia del caso por parte de la Unidad. 
7.Caso Grupo Interno de Tratajo Territorial (GITT) Cúcuta: 02/03/2022: Pendiente de toma de huellas digitales y de entrevista a PEV por parte del GITT, pero a la fecha se encuentra pendiente la programación de la jornada de toma de muestra por parte del GITT.
8.Caso  Grupo Interno de Tratajo Territorial (GITT)  Sincelejo: 21/01/2022: La DTPRI envía solicitud al  Instituto Nacional de Medicina Legal y Ciencias Forenses (INMLCF) para toma de muestra biológica. 09/02/2022: El  Instituto Nacional de Medicina Legal y Ciencias Forenses (INMLCF) realiza toma de muestra biológica al familiar. Caso en proceso.
9.Caso Grupo Interno de Tratajo Territorial (GITT) Barrancabermeja: 02/03/2022: Por parte de la territorial se programará para el mes de abril la jornada para toma de muestra biológica. Caso en proceso
10.Caso Grupo Interno de Tratajo Territorial (GITT)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Grupo Interno de Tratajo Territorial (GITT) Mocoa: Se establece contacto con la Territorial  de Mocoa para programar toma de huella y así confirmar identidad. Caso en proceso.
De acuerdo con lo anterior, la DTPRI viene participando activamente en los diferentes casos de personas hallas con vida en articulación con los Grupos Internos de Tratajo Territorial (GITT), para dar cumplimiento con la meta proyectada.
Adicionalmente, se realizó seguimiento a Personas halladas con Vida (PEV) y actualización de la información correspondiente en la matriz de control y seguimiento durante el primer trimestre.
Finalmente, la DTPRI en articulación con las Direcciones técnicas misionales, los Grupos Internos de trabajo territorial (GITT) y la Oficina asesora de planeación (OAP), realizaron la actualización de procedimiento IAH-PR-005 V2 Verificación de identificación de Persona Encontrada con Vida 18-03-2022, socializados en el mes de marzo dentro del Sistema de Gestión de la UBPD.</t>
  </si>
  <si>
    <t>El indicador se encuentra en nivel crítico de cumplimiento, lo anterior, considerando que no se realizó la verficación de identidad de (1) persona hallada con vida, la cual estaba proyectada para el primer trimestre de 2022. Pese a lo anterior, 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t>
  </si>
  <si>
    <t>3 personas halladas con vida con verificación de identidad</t>
  </si>
  <si>
    <t>4 personas halladas con vida con verificación de identidad</t>
  </si>
  <si>
    <t>Durante el segundo trimestre la Dirección Técnica de prospección, recuperación e identificación realizó verificación de identidad a cuatro (4) casos de personas encontrada con vida:
1. Caso Persona Encontrada con vida Grupo Interno de Trabajo Territorial (GITT) Pasto de Sabanatorres – Santander. Identificación Integral – dactiloscopia.
2. Caso Persona Encontrada con vida Grupo Interno de Trabajo Territorial (GITT) Ibagué: Se recibe respuesta de la RNEC con el resultado del cotejo dactiloscópico de las huellas dactilares de la PEV positivo. 
3. 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 Caso Persona Encontrada con vida Grupo Interno de Trabajo Territorial  (GITT) Villavicencio: Identificación Integral – dactiloscopia.
Adicional, el Grupo interno de identificación realizó seguimiento a los casos PEV con los diferentes GITT y participó en mesas inter 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 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 Caso PEV ET Sincelejo: Resultado de genética no excluyente. Construcción de informe de verificación de identidad. Se solicita información sobre tomas de muestras realizadas a los muestradantes al INMLCF. Caso en proceso.
4. Caso PEV ET Barrancabermeja: 02/03/2022: Por parte del GITT se programará para el tercer trimestre la jornada para toma de muestra biológica. Caso en proceso  
5. Caso PEV GITT Mocoa: Se establece contacto con el GITT de Mocoa para programar toma de huella y así confirmar identidad. Caso en proceso.
De acuerdo con lo anterior, la DTPRI viene participando activamente en los diferentes casos PEV en articulación con los GITT, para dar cumplimiento con la meta proyectada.
Finalmente, el grupo interno de identificación sostuvo reunión el 26 de junio para conocer el estado actual y acciones a seguir de todos los casos de Personas Encontradas con Vida (PEV) y actualización de la información correspondiente en la matriz de control y seguimiento durante el segundo trimestre.</t>
  </si>
  <si>
    <t>El indicador se encuentra en nivel de sobrecumplimiento, lo anterior, considerando que se identificaron 4 de las 3 personas dadas por desaparecidas encontradas con vida, equivalente al 133% para el trimestre y al 80% acumulado en el 2022. Para el resto de la vigencia, solo se requiere de la identificación de (1) persona dada por desaparecida encontrada con vida.
Se sugiere incluir los avances sobre 2 casos que fueron reportados en el primer trimestre (11 en total), pero no reportados durante el segundo trimestre (9 en total). 
Finalmente, se sugiere realizar un análisis de las personas dadas por desaparecidas con hipótesis de localización con vida, con relación al total encontrada en los planes regionales de búsqueda. Esto permitirá determinar proyecciones a mediano y largo plazo. Así mismo, determinar si la tasa de personas dadas por desaparecidas con probabilidad de localizarlas con vida se incrementa o por el contrario decrece en el tiempo.</t>
  </si>
  <si>
    <t>Logros:
- Participación de la DTPRI en las acciones humanitarias adelantadas, en la totalidad de las PEV con probabilidad de ser PDD.
- Durante la vigencia 2021 se ha verificado que el procedimiento de “verificación de identidad”, ha dado respuesta a las necesidades de cada caso.
Dificultades:
- El resultado de final depende, en parte, de otras entidades como el INMLCF, la RNEC, que apoyan el proceso de verificación de identidad.
- Dificultades para establecer contacto con las PEV</t>
  </si>
  <si>
    <t>5 persona hallada con vida con verificación de identidad</t>
  </si>
  <si>
    <t>6 persona hallada con vida con verificación de identidad</t>
  </si>
  <si>
    <r>
      <rPr>
        <sz val="10"/>
        <color rgb="FF000000"/>
        <rFont val="Arial"/>
        <family val="2"/>
      </rPr>
      <t xml:space="preserve">Durante el tercer trimestre la Dirección Técnica de prospección, recuperación e identificación realizó verificación de identidad a dos (2) casos de personas encontrada con vida:
1.Caso Persona Encontrada con vida Grupo Interno de Trabajo Territorial (GITT) Cúcuta y Bogotá.  Resultado cotejo dactiloscópico positivo.
2.Caso Persona Encontrada con vida Grupo Interno de Trabajo Territorial (GITT) Sincelejo: Resultado de genética no excluyente.
Adicional, el Grupo interno de identificación realizó seguimiento a los casos PEV  con los diferentes GITT y participó en mesas inter direcciones de la siguiente manera:
1. Caso Persona Encontrada con vida Grupo Interno de Trabajo Territorial (GITT) Apartadó / ET Medellín. 22/07/2022: A espera de la remisión del informe de genética para avanzar en el proceso. 09/08/2022: Se recibe informe pericial de genética forense que concluye: " La muestra no es informativa para el estudio”.30/08/2022: A espera que el GITT se contacte con la hermana de la PDD, para obtener más información que nos permita visualizarlo frente a sus otros hermanos desaparecidos. 30/09/2022: Se requiere profundizar en la investigación humanitaria y extrajudicial por parte del GITT Medellín para avanzar en el presente caso.
2.Caso PEV ET Barrancabermeja: Por parte del GITT se programará para el cuarto trimestre la jornada para toma de muestra biológica. Caso en proceso  
3. Caso PEV GITT Mocoa: 01/08/2022 se inicia proceso de Verificación de Identidad mediante levantamiento de Tarjeta Decadactilar, entrevista técnica forense.                                                                            02/08/2022 Se creó registro SIRDEC con el GITT MOCOA de los familiares de la persona encontrada con vida.  Se insertó fotografía de filiación, tarjeta decadactilar emitida por Registraduría de la preparación de la cédula. en espera de registro civil de nacimiento del hijo para confirmar filiación. Caso en proceso.
De acuerdo con lo anterior, la DTPRI viene participando activamente en los diferentes casos PEV en articulación con los GITT, para dar cumplimiento con la meta proyectada.
Adicionalmente, la DTPRI en articulación con las otras Direcciones Técnicas realizaron el 05 de septiembre el  reencuentro de la Persona Encontrada con Vida del caso reportado en el segundo trimestre del GITT de Medellín y,  elaboraron el respecitvo reporte de lo acadecido para ser entregado a los familiares.
</t>
    </r>
    <r>
      <rPr>
        <b/>
        <sz val="10"/>
        <color rgb="FF000000"/>
        <rFont val="Arial"/>
        <family val="2"/>
      </rPr>
      <t xml:space="preserve">Soportes:
</t>
    </r>
    <r>
      <rPr>
        <sz val="10"/>
        <color rgb="FF000000"/>
        <rFont val="Arial"/>
        <family val="2"/>
      </rPr>
      <t>1. Ruta de acceso evidencias avances casos PEV - GITT 2022. (Información confidencial)
2. Ruta de acceso Matriz seguimiento casos PEV 2022.(Información confidencial)
3. Ruta de acceso reporte de lo acadecido Reecuentro Medellín.</t>
    </r>
  </si>
  <si>
    <t>El indicador se encuentra en nivel de sobrecumplimiento, lo anterior, considerando que se identificaron 6 de las 5 personas dadas por desaparecidas encontradas con vida, equivalente al 120% para el  acumulado en el 2022. Para el resto de la vigencia, cualquier resultado adicional incrementa el sobrecumplimiento de la meta cumplida.
En el reporte se observa gestión y trabajo conjunto con equipos territoriales y otras Direcciones Técnicas, por lo que es posible se tengan nuevos casos de identificación.  Adicionalmente, se presentan reportes de acompañamientos en reencuentros de parte de la entidad.
Los soportes dan cuenta del reporte presentado.</t>
  </si>
  <si>
    <r>
      <rPr>
        <b/>
        <sz val="10"/>
        <color rgb="FF000000"/>
        <rFont val="Arial"/>
        <family val="2"/>
      </rPr>
      <t>Logros:</t>
    </r>
    <r>
      <rPr>
        <sz val="10"/>
        <color rgb="FF000000"/>
        <rFont val="Arial"/>
        <family val="2"/>
      </rPr>
      <t xml:space="preserve">- Participación de la DTPRI en las acciones humanitarias adelantadas, en la totalidad de las PEV con probabilidad de ser PDD.
- Durante la vigencia 2022 se ha verificado que el procedimiento de “verificación de identidad”, ha dado respuesta a las necesidades de cada caso.
</t>
    </r>
    <r>
      <rPr>
        <b/>
        <sz val="10"/>
        <color rgb="FF000000"/>
        <rFont val="Arial"/>
        <family val="2"/>
      </rPr>
      <t xml:space="preserve">
Dificultades:</t>
    </r>
    <r>
      <rPr>
        <sz val="10"/>
        <color rgb="FF000000"/>
        <rFont val="Arial"/>
        <family val="2"/>
      </rPr>
      <t xml:space="preserve">
-La definición del número de PEV a las que se les tenga que hacer verificación de identidad, es impredecible, es decir, no se puede definir con exactitud.
-Dado que la Dirección técnica de prospección, recuperación e identificación, en una primera etapa apoya y acompaña los procesos de participación y realiza directamente el abordaje de la PEV cumpliendo con el procedimiento de “Verificación de identidad de PEV”; se presentan los siguientes inconvenientes:
- El resultado de final depende, en parte, de otras entidades como el INMLCF, la RNEC, que apoyan el proceso de verificación de identidad.
- Dificultades para establecer contacto con las PEV</t>
    </r>
  </si>
  <si>
    <t>Resultado 11. Acciones de Impulso para la identificación de cuerpos</t>
  </si>
  <si>
    <t>Indicador 14. Número de muestradantes con entrevista y muestra biológica tomada</t>
  </si>
  <si>
    <t>2000 muestradantes con entrevista y muestra biológica</t>
  </si>
  <si>
    <t>Subdirección General Técnica y Territorial, Grupos Internos de Trabajo Territorial</t>
  </si>
  <si>
    <t>115 muestradantes con entrevista y muestra biológica</t>
  </si>
  <si>
    <t>75 muestradantes con entrevista y muestra biológica</t>
  </si>
  <si>
    <t xml:space="preserve">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150 muestras biológicas correspondientes a 75 muestradantes - familiares de casos de PDD y PEV: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PRB Alto y Medio Atrato: Bogotá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Montes de Maria y Morrosquillo: Guajira:  Total muestradantes 2 - Total Muestras tomadas 4
- PRB Pacifico Nariñense: Barbacoas Nariño:  Total muestradantes 30 - Total Muestras tomadas 60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31 de marzo de 2021, no se logró el cumplimiento de la meta proyectada, quedando el indicador en riesgo con un avance del 65.2% y un rezago de 40 muestradantes para tomar muestra biológica de referencia en el segundo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Por otra parte, se avanzo con el INMLCF en la concertación de las jornadas de capacitación en SIRDEC y tomas de muestras biológicas con los GITT y servidores de nivel central. La primera jornada de capacitación se llevó a cabo del 31 de marzo.
Adicional, la DTPRI en articulación con las Direcciones técnicas misionales, los Grupos Internos de trabajo territorial (GITT) y la Oficina asesora de planeación (OAP), actualizaron el procedimiento IAH-PR-003 V3 Jornada integral de Toma de Muestras Biológicas de Referencia 24-03-2022 y sus anexos IAH-PR-003 V3 Anexo No 1. Parentescos informativos para la toma de muestras biológicas y IAH-PR-003 V3 Anexo No 2 Clasificación de residuos durante la toma de muestras biológicas, socializados en el mes de marzo dentro del Sistema de Gestión de la UBPD.
Finalmente, se adelantaron labores administrativas para adquisición de tarjetas FTA requeridos para las acciones impulso al proceso de identificación.</t>
  </si>
  <si>
    <t>El indicador se encuentra en nivel de riesgo para su cumplimiento. Lo anterior, considerando que de los 115 muestradantes que se tenían previstos para ser entrevistados y tomarles la muestra, solo se llegó a 75 muestradantes. En este caso, el indicador llegó a un cumplimiento trimestral del 65% y cumplimiento acumulado anual del 3,8%, siendo un llamado para tomar acciones que permitan dar cumplimiento a la meta anual prevista. En este sentido, vale la pena indicar que para el segundo trimestre se tienen previstos 1000 muestradantes a ser entrevistados y para tomarles la muestra, así las cosas, con el deficit del primer corte, ahora tendrían que ser 1140 muestradantes en el segundo corte. 
Frente a este indicador, la Dirección Técnica de Prospección, Recuperación e Identificación en conjunto con la Oficina Asesora de Planeación elaboraron una matriz para decantar y planear la toma de muestras en los territorios durante la vigencia, no obstante, cuando esta información fue remitida a los Equipos Internos de Trabajo Territorial no fue contrastada en su totalidad, situación que no permite planear correctamente los momentos y cantidades reales de muestras a ser tomadas durante la vigencia. Esto se puede percibir incluso con los planes regionales de búsqueda que tenían previsto realizar toma de muestras en el primer trimestre Vs los que realmente se tomaron, evidenciando que no guarda relación lo planeado VS lo ejecutado.
De acuerdo con lo anterior, se sugiere concertar una sesión de trabajo entre la SGTT, los EITT, la DTPRI y la OAP para analizar y mejorar dichas proyecciones. Esto permitirá orientar y planear los esfuerzos y recursos en las jornadas de tomas de muestras a realizarse durante la vigencia.</t>
  </si>
  <si>
    <t>1115 muestradantes con entrevista y muestra biológica</t>
  </si>
  <si>
    <t>614 muestradantes con entrevista y muestra biológica</t>
  </si>
  <si>
    <t>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Se avanzo con el INMLCF en la concertación de las jornadas de capacitación en SIRDEC y tomas de muestras biológicas con los GITT y servidores de nivel central. La segunda jornada de capacitación se llevó a cabo del 07 de abril de 2022.
.
Finalmente, se adelantaron labores administrativas para adquisición de tarjetas FTA requeridos para las acciones impulso al proceso de identificación.</t>
  </si>
  <si>
    <t>El indicador se encuentra en nivel de riesgo para su cumplimiento. Lo anterior, considerando que de los 1115 muestradantes que se tenían previstos para ser entrevistados y tomarles la muestra, solo se llegó a 614 muestradantes. En este caso, el indicador llegó a un cumplimiento trimestral del 55,1% y cumplimiento acumulado anual del 30,7%, siendo un llamado para tomar acciones que permitan dar cumplimiento a la meta anual prevista. En este sentido, vale la pena indicar que para el tercer trimestre se tienen previstos 645 muestradantes a ser entrevistados y para tomarles la muestra, así las cosas, con el deficit del primer y segundo corte, ahora tendrían que tomarse muestras y ser entrevistados a 1146 muestradantes en el tercer corte.
Es importante que dentro del avance cualitativo se analice por qué los avances de toma de muestras efectuados no guardan entera concordancia con las muestras proyectadas en la hoja "indicadores por PRB". ¿que evito que se cumpliesen las muestras previstas en algunos de los planes regionales allí proyectados? ¿Es necesario reprogramar el plan de trabajo en cada uno de los territorios y planes regionales de búsqueda?</t>
  </si>
  <si>
    <t>Logros: 
-A pesar de las condiciones  de orden público se realizaron las jornadas de tomas de muestras programadas.
-Se impulsa programaciones de corto , mediano y largo plazo para tener un plan de trabajo de las jornadas de tomas de muestras y  dar cumplimiento en el segundo semestre de  la totalidad de la meta proyectada.
Dificultades:
- En el primer trimestre no se realizaron programaciones de tomas de muestras por parte de los GITT.
- En agrupaciones territoriales Oriente 1 y Oriente 2 se reprogramaron jornadas por orden público, por ejemplo Arauca y Sincelejo.
- Dependemos de los planes operativos, PRB en lo que respecta a cantidades de muestradantes y fechas de programacion.</t>
  </si>
  <si>
    <t>1760 muestradantes con entrevista y muestra biológica</t>
  </si>
  <si>
    <t>1691 muestradantes con entrevista y muestra biológica</t>
  </si>
  <si>
    <r>
      <rPr>
        <sz val="10"/>
        <color rgb="FF000000"/>
        <rFont val="Arial"/>
        <family val="2"/>
      </rPr>
      <t xml:space="preserve">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2.154 muestras biológicas correspondientes a 1.077 muestradantes - familiares de casos de PDD y PEV:
PRB del Sararé: Total muestradantes 3 - Total Muestras tomadas 6
PRB Sur Valle_Norte Cauca: Total muestradantes 36 - Total Muestras tomadas 72
PRB Del Pacífico Medio: Total muestradantes 60 - Total Muestras tomadas 120
PRB Montes De María Y Morrosquillo: Total muestradantes 90 - Total Muestras tomadas 180
PRB Oriente Antioqueño: Total muestradantes 47 - Total Muestras tomadas 94
PRB Bajo Putumayo Mocoa: Total muestradantes 54 - Total Muestras tomadas 108
PRB Catatumbo: Total muestradantes 26 - Total Muestras tomadas 52
PRB Magdalena Medio Caldense: Total muestradantes 65 - Total Muestras tomadas 130
PRB Sabana Y Loc. De Bogotá: Total muestradantes 2 - Total Muestras tomadas 4
PRB Córdoba Y Bajo Cauca: Total muestradantes 59 - Total Muestras tomadas 118
PRB Puertos del Magdalena Medio: Total muestradantes 21 - Total Muestras tomadas 42
PRB Centro Sur del Magdalena: Total muestradantes 30 - Total Muestras tomadas 60
PRB Norte De Casanare Sabanas De Arauca: Total muestradantes 132 - Total Muestras tomadas 264
PRB Cararé Opon: Total muestradantes 30 - Total Muestras tomadas 60
PRB Cordillera Occidental Y PRB Cordillera Central: Total muestradantes 7 - Total Muestras tomadas 14
PRB Suroriente De Cundinamarca (En Formulación) : Total muestradantes 13 - Total Muestras tomadas 26
PRB Occidente De Cundinamarca: Total muestradantes 57 - Total Muestras tomadas 114
PRB Caquetá Centro y  Caquetá Norte: Total muestradantes 47 - Total Muestras tomadas 94
PRB Meta: Total muestradantes 45 - Total Muestras tomadas 90
PRB Valle De Aburrá Y Suroeste Antioqueño: Total muestradantes 63 - Total Muestras tomadas 126
PRB Suroeste Antioqueño: Total muestradantes 1 - Total Muestras tomadas 2
PRB Centro Oriente Del Meta: Total muestradantes 66 - Total Muestras tomadas 132
PRB Canal Del Dique Y Norte De Bolívar: Total muestradantes 42 - Total Muestras tomadas 84
PRB Barranca-Región: Total muestradantes 25 - Total Muestras tomadas 50
PRB Centro Del Cesar: Total muestradantes 3 - Total Muestras tomadas 6
PRB Eje Bananero Y Sur De Urabá (Ambos En Construcción): Total muestradantes 8 - Total Muestras tomadas 16
Plan Nacional De Búsqueda: Total muestradantes 45 - Total Muestras tomadas 90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Se avanzo con el INMLCF en la concertación de las jornadas de capacitación en SIRDEC y tomas de muestras biológicas con los GITT. Las capacitaciones se llevaran a cabo los días 13 y 20 de octubre.
</t>
    </r>
    <r>
      <rPr>
        <b/>
        <sz val="10"/>
        <color rgb="FF000000"/>
        <rFont val="Arial"/>
        <family val="2"/>
      </rPr>
      <t xml:space="preserve">Soportes:
</t>
    </r>
    <r>
      <rPr>
        <sz val="10"/>
        <color rgb="FF000000"/>
        <rFont val="Arial"/>
        <family val="2"/>
      </rPr>
      <t xml:space="preserve">1. Ruta de acceso Informes tomas de muestras tercer Trimestre 2022.
2. Programación toma de muestras IV Trimestre 2022.
3.Correo Fechas Jornada Académica Toma de Muestras con el INMLCF
</t>
    </r>
  </si>
  <si>
    <t xml:space="preserve">Indicador que en periodos anteriores se ubicó en estado "en riesgo", presenta un considerable avance para el tercer trimestre (1077) muestradantes de julio a septiembre), pasando a estar en estado "óptimo", pues de los 1760 muestradantes que se tenían previstos para ser entrevistados y tomarles la muestra, se realizaron 1691, recordando que ambas cifras son acumuladas a 30 de septiembre.
El resultado de las capacitaciones para toma de muestras a equipos territoriales arroja resultados importantes en cumplimiento de la proyección, se espera para el periodo final alcanzar la meta propuesta; lo anterior sumado al trabajo conjunto con los GITT para llevar a cabo jornadas de toma de muestras.
No se plantean modificaciones, sin embargo, se continuará trabajando en actividades de capacitación con el INMLCF.
                                                           </t>
  </si>
  <si>
    <r>
      <rPr>
        <b/>
        <sz val="10"/>
        <color rgb="FF000000"/>
        <rFont val="Arial"/>
        <family val="2"/>
      </rPr>
      <t>Logros</t>
    </r>
    <r>
      <rPr>
        <sz val="10"/>
        <color rgb="FF000000"/>
        <rFont val="Arial"/>
        <family val="2"/>
      </rPr>
      <t xml:space="preserve">:
- Se impulsa programaciones de corto plazo para tener una proyección de las jornadas de tomas de muestras y poder dar el cumplimiento en el cuarto trimestre con la totalidad de la meta proyectada.
- A corte del 30 de septiembre de 2022, a pesar de no lograr  el cumplimiento de la meta proyectada, el indicador  quedo en óptimo con un avance acumulado del 84.6% y un rezago de 69  muestradantes para tomar muestra biológica de referencia en el cuarto trimestre del año. Como parte de la planeación para cumplir con la proyección de muestradantes, se diseñó en articulación con los Grupos Internos de Trabajo Territorial (GITT) una programación de las jornadas de toma de muestras a realizar durante el último trimestre de la vigencia.
</t>
    </r>
    <r>
      <rPr>
        <b/>
        <sz val="10"/>
        <color rgb="FF000000"/>
        <rFont val="Arial"/>
        <family val="2"/>
      </rPr>
      <t>Dificultades</t>
    </r>
    <r>
      <rPr>
        <sz val="10"/>
        <color rgb="FF000000"/>
        <rFont val="Arial"/>
        <family val="2"/>
      </rPr>
      <t xml:space="preserve">:
- Dependemos de los planes operativos, PRB en lo que respecta a cantidades de muestradantes y fechas de programación por parte de los GITT.
</t>
    </r>
  </si>
  <si>
    <t>Indicador 15. Implementación de la segunda fase del proyecto de impulso a la identificación de cuerpos</t>
  </si>
  <si>
    <t>100% de actividades implementadas</t>
  </si>
  <si>
    <t>Subdirección General Técnica y Territorial y Grupos Internos de Trabajo Territorial</t>
  </si>
  <si>
    <t>44,7% de actividades implementadas</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</si>
  <si>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realizando labores administrativas para la contratación de 19 técnicos para la fase de recolección y 11 contratistas para la fase de análisis.
Para el mes de febrero del año 2022 se realizó alistamiento de los casos, entrenamiento a contratistas en la fase de recolección en el instrumento de diagnóstico diseñado por la UBPD y en el proyecto retrospectivo SIRDEC por el INMLCF.
Adicionalmente, durante el primer trimestre del 2022, los Referentes de identificación del grupo de identificación de la Dirección de Prospección, Recuperación e Identificación, asignados a todas las ciudades en las que se desarrolla este proyecto, llevaron a cabo las siguientes tareas:
-Acompañamiento continuo a los coordinadores de los equipos de cada ciudad, con el fin de solventar dificultades y retos para realizar el trabajo presencial en cada una de las sedes del INMLCF.
-Gestión con el INMLCF para solicitar la asignación de usuarios del SIRDEC a los contratistas.
-Recepción semanal de las matrices diligenciadas por los equipos de cada ciudad.
-Integración mensual de las matrices.
-Revisar los informes de gestión realizados por los analistas y los líderes del análisis.
-Seguimiento a la gestión realizada por los analistas y las respuestas del INMLCF y las otras entidades.
-Revisión retrospectiva de los casos que ya están analizados para visibilizar las acciones que han sido adelantadas a partir del proyecto de impulso ID; por parte del INMLCF, para consolidar cuales casos han sido identificados
Los resultados obtenidos desde el 01 de enero al 31 de marzo de 2022, en las ciudades donde se desarrolla el proyecto son los siguientes:
- En total se ingresaron 551 casos en el instrumento de diagnóstico.
- Se ingresaron 197 casos en el SIRDEC – Proyecto Retrospectivo.
- Se realizó un análisis integral de 262 casos en Regional Oriente
Durante el período se presentó retrasó en el ingreso de casos al instrumento de recolección, en la ciudad de Cali, debido a demoras en el traslado de los expedientes de necropsia de las unidades básicas a la sede principal del INMLCF.
A corte del 31 de marzo de 2021, se logró un cumplimiento del plan de trabajo proyectado, llevando a cabo cada actividad relacionada en los tiempos planeados, lo que evidencia un avance acumulado del 100%.. También, se logró el alistamiento de espacios y expedientes de necropsia, por parte del INMLCF y se han realizado las actividades presenciales sin contratiempos en las instalaciones del INMLCF todas las ciudades en las que se desarrolla el proyecto. 
Adicionalmente, dentro de las acciones desarrolladas para impulsar el proceso de identificación de cuerpos no identificados, la DTPRI realizó durante el primer trimestre del año:
Seguimiento al proceso de identificación: La DTPRI realizó seguimiento al proceso de identificación de 45 cuerpos recuperados por la Unidad y a 39 cuerpos recuperados por otras entidades, Total de cuerpos: 84
Como parte de este seguimiento se tuvieron mesas de trabajo con el grupo nacional de Apoyo a la UBPD del INMLCF (GNAUBPD-SSF) ahora llamado Grupo Nacional de Apoyo al Sistema de Verdad, Justicia, Reparación y No Repetición del INMLCF los días 02 de febrero, 25 de febrero y 25 de marzo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Es importante mencionar los siguientes logros que arrojo este proceso de seguimiento a la identificación durante este período: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 
Finalmente, la DTPRI en articulación con las Direcciones técnicas misionales, los Grupos Internos de trabajo territorial (GITT) y la Oficina asesora de planeación (OAP), actualizaron el procedimiento IAH-PR-004 V2 Seguimiento Identificación de cadáveres 18-03-2022 , socializados en el mes de marzo dentro del Sistema de Gestión de la UBPD.</t>
  </si>
  <si>
    <t xml:space="preserve">El indicador se encuentra en nivel óptimo de cumplimiento, lo anterior, considerando que se dieron cumplimiento a las acciones previstas en el plan de trabajo con corte al 31 de marzo de 2022. 
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 
Frente a esta retroalimentación la DTPRI indica lo siguiente: La materialización de la identificación de los cadáveres esta a cargo del INMLCF y las acciones de impulso no necesriamente se pueden medir por la cantidad de cuerpos identificados, sino por el número de cuerpos con impulso o por medio de las actividades para impulsarlos (por eso estamos buscando el laboratorio con la UNAL)
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Frente a esta retroalimentación la DTPRI indica lo siguiente: Se iniciara un trabajo con la DIPLOC, para concertar variables de busqueda de información en expedientes de necropsia, asi mismo los analistas estan generando solicitudes al INMLCF para impulso a la identificación de los cadáveres, de manera adicional en las reuniones mensuales con el INMLCF se trabajará en consolidar los datos de cuerpos que han sido identificados a partir del ingeso de información al SIRDEC, entre esos los 41 cuerpos identificados en la regional Nororiente. </t>
  </si>
  <si>
    <t>72,3% de actividades implementadas</t>
  </si>
  <si>
    <t>72,4% de actividades implementadas</t>
  </si>
  <si>
    <t>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 de diagnóstico de la UBPD de los casos en los cuales el cadáver continúa sin identificar,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
A corte del 30 de junio de 2022, se logró un cumplimiento del plan de trabajo proyectado, llevando a cabo cada actividad relacionada en los tiempos planeados, lo que evidencia un avance acumulado del 100%.. También, se logró el impulso de 2.165 casos con análisis integral, solicitando acciones concretas al INMLCF para su identificación.
Adicionalmente, dentro de las acciones desarrolladas para impulsar el proceso de identificación de cuerpos no identificados, la DTPRI realizó durante el segundo trimestre del año:
Seguimiento al proceso de identificación: La DTPRI realizó seguimiento al proceso de identificación de 121 cuerpos recuperados por la Unidad y a 7 cuerpos recuperados por otras entidades, Total de cuerpos: 128
Como parte de este seguimiento se tuvieron mesas de trabajo con el grupo nacional de Apoyo a la UBPD del INMLCF (GNAUBPD-SSF) ahora llamado Grupo Nacional de Apoyo al Sistema de Verdad, Justicia, Reparación y No Repetición del INMLCF los días 29 de abril, 06 de mayo, 26 de mayo y 28 de junio de 2022.
Dentro de las principales actividades que se realizan en el seguimiento a la identificación se destaca:
1. Recepción de la información
2..Análisis de la información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Finalmente,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t>
  </si>
  <si>
    <t>El indicador se encuentra en nivel óptimo de cumplimiento, lo anterior, considerando que se han llevado a cabo todas las tareas previstas en el plan de trabajo del indicador (72,4%). No obstante, es necesario mejorar o incluir dentro del avance lo siguiente:
1. Los logros remitidos no permiten entender el fin último del proceso de seguimiento a los cuerpos no identificados o del trabajo de registro que se ha realizado en las instalaciones del INMLCF.
2. Es importante realizar un análisis frente al universo de casos que se han registrado en las herramientas de diagnóstico y en el SIRDEC. Esto permitiría entender el futuro del proyecto y los logros generados a partir de toda esta información registrada en bases de datos.
3. En el avance del primer trimestre se indicó que se "iniciará un trabajo con la DIPLOC, para concertar variables de busqueda de información en expedientes de necropsia", no obstante, no se informó qué trabajo se desarrolló con esta dirección para esta labor. En este mismo orden, se sugiere analizar la forma en que se cruzaría la información de los PRB con los casos registrados en las herramientas de diagnóstico y en el SIRDEC.
4. ¿Qué estrategias se han desarrollado con el INMLCF frente a las dificultades existentes en los tiempos de respuesta?</t>
  </si>
  <si>
    <t xml:space="preserve">Es importante mencionar los siguientes logros que arrojo este proceso de seguimiento a la identificación durante este período:
-Se avanzó con el análisis de la información del Instrumento de Recolección de los casos de la Regional  Oriente estando muy cerca de concluir los casos de la Unidad Básica de Villavicencio, con sus  respectivos planes de acción e impulso a la identificación, así como del envío de los correspondientes  oficios de solicitud de Información al INMLCF
-Se ha mantenido una constante comunicación con el Grupo Nacional de Apoyo al sistema de verdad,  justicia y no repetición del INMLCF.
- Continuo seguimiento interdisciplinario al proceso de identificación de los cadáveres recuperados por  la UBPD y por otras entidades, que se encuentran en análisis forenses por parte del INMLCF a través  de la Mesa Técnica Interinstitucional. 
- Continuo seguimiento interdisciplinario a los casos con solicitudes de búsqueda en la UBPD, con la  participación de los Grupos Internos de Trabajo  territorial y el equipo de identificación de la UBPD.
- Respecto a las solicitudes realizadas por los analistas del proyecto impulso , el INMLCF presenta retrasos en  cuanto a las respuestas a dichas solicitudes. </t>
  </si>
  <si>
    <r>
      <rPr>
        <sz val="10"/>
        <color rgb="FF000000"/>
        <rFont val="Arial"/>
        <family val="2"/>
      </rPr>
      <t xml:space="preserve">Durante el tercer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Los resultados obtenidos desde el 01 de julio al 30 de septiembre de 2022, en las ciudades donde se desarrolla el proyecto son los siguientes:
- En total se ingresaron 1.432 casos en el instrumento de diagnóstico.
- Se ingresaron 1.427 casos en el SIRDEC – Proyecto Retrospectivo.
- Se realizó un análisis integral de 1.257 casos con planes de acción en Regional Oriente
A corte del 30 de septiembre de 2022, se logró un cumplimiento del plan de trabajo proyectado, llevando a cabo cada actividad relacionada en los tiempos planeados, lo que evidencia un avance acumulado del 100%.. También, se logró el impulso de 644 casos con análisis integral, solicitando acciones concretas al INMLCF para su identificación.
Adicionalmente, dentro de las acciones desarrolladas para impulsar el proceso de identificación de cuerpos no identificados, la DTPRI realizó durante el tercer trimestre del año:
Seguimiento al proceso de identificación: La DTPRI realizó seguimiento al proceso de identificación de 67 cuerpos recuperados por la Unidad y a 09 cuerpos recuperados por otras entidades, Total de cuerpos: 76
Como parte de este seguimiento se tuvieron mesas de trabajo con el grupo nacional de Apoyo a la UBPD del INMLCF (GNAUBPD-SSF) ahora llamado Grupo Nacional de Apoyo al Sistema de Verdad, Justicia, Reparación y No Repetición del INMLCF los días 18 de julio y 02 de septiembre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Adicioanlmente, se realizaron avances en el proceso de identificación de cuerpos recuperados por la UBPD, en aras de llevar a cabo las entregas dignas de los cuerpos recuperados: teniendo al corte del trimestre en cuestión, la identificación del cuerpo de Ricardo Antonio Hincapié Ospina, con entrega planeada para noviembre junto con el cuerpo de su hermana Luz Enith Hincapié Ospina, y las entregas dignas de Efrén Lizarazo y de Natalia Cartagena y la elaboración de forma articulado con las otras Direcciones técnicas del  respectivo reporte de lo acaecida para ser entregado a los familiares.
Finalmente, se adelantaron labores administrativas para dar continuidad a los contratos por prestación de servicios del proyecto impulso (14 contratistas) para  las actividades relacionadas con la fase de diagnóstico y revisión de la de la información recolectada en el instrumentos de diagnóstico de la UBPD.
</t>
    </r>
    <r>
      <rPr>
        <b/>
        <sz val="10"/>
        <color rgb="FF000000"/>
        <rFont val="Arial"/>
        <family val="2"/>
      </rPr>
      <t xml:space="preserve">Soportes:
</t>
    </r>
    <r>
      <rPr>
        <sz val="10"/>
        <color rgb="FF000000"/>
        <rFont val="Arial"/>
        <family val="2"/>
      </rPr>
      <t>1. Informe Resultados del proyecto de impulso al proceso de identificación Julio, Agosto y Septiembre 2022
2. Informe Revisión de la información recolectada en el instrumento de diagnóstico de la UBPD Julio - Agosto  y septiembre 2022
3. Informe avances y resultados del seguimiento al proceso de ID Tercer  Trimestre 2022 .docx
4. Ruta de acceso  Actas de reunión INMCLF 2022.
5. Ruta de acceso reportes de lo acadecido PDD.
6.Adicion contratos Identificacion prestación de servicios.</t>
    </r>
  </si>
  <si>
    <t>El indicador se encuentra en nivel óptimo de cumplimiento, lo anterior, considerando que se han llevado a cabo todas las tareas previstas en el plan de trabajo del indicador (100%), se recuerda que la proyección cuantitativa se tiene hasta este tercer periodo, es decir, el indicador finaliza en estado "optimo".
Es importante resaltar que se logró el impulso de 644 casos con análisis integral, solicitando acciones concretas al INMLCF para su identificación, además, se reportan acciones concretas de solicitud, recepción, análisis y entrega de información, además de labores administrativas contractuales para apoyar el equipo actual.
Se mantienen las dificultades en entrega de información y respuesta de casos particulares por parte del INMLCF tras solicitudes de la UBPD.
Se debe revisar para la vigencia 2023 la continuidad del indicador y si es el caso su modificación, teniendo en cuenta el alcance, recursos, fechas esperas y productos concretos a los que se espera llegar con un "proyecto" de impulso a la identificación.</t>
  </si>
  <si>
    <t>Es importante mencionar los siguientes logros y dificultades que arrojo este proceso de seguimiento a la identificación durante este período:
1.Seguimiento interdisciplinario al proceso de identificación de los cadáveres recuperados por la UBPD y por otras entidades, que se encuentran en análisis forenses por parte del INMLCF a través de la matriz interinstitucional.  
2.En el relacionamiento con INMLCF, continuidad en la realización de mesas de trabajo.
3.Comunicación continua con familiares y organizaciones que buscan, mediante diálogos virtuales y presenciales. Acciones de fortalecimiento en materia de identificación a los familiares.
4.A la fecha del presente informe el INMLCF ha reportado, dos cuerpos identificados, cuyos informes están en revisión, (01) recuperado en el 2020 en Samaná, y otro recuperado en el 2020 del Meta, adicionalmente se han recibido importantes avances en los análisis de los cuerpos de Concepción (Santander) (03), Curvaradó (Chocó))(03).
5.Se han realizado reuniones técnicas para impulsar el análisis medicolegal, caso Curumaní, y Caso Carabalí. De manera adicional desde la DTPRI se ha apoyado en la construcción del memorando para tomar muestra a familiar fallecido, asunto que con más frecuencia se tendrá que abordar en esta dirección técnica. 
6.Retraso por parte el INMLCF en la asignación de número de registro SIRDEC, de perito encargado del caso y de la necropsia médico legal con sus estudios forenses anexos, en los cuerpos recuperados por la UBPD, ya que, al corte de septiembre, el INMLCF reportó que tenía 222 cuerpos, pendientes de abordaje forense.
7.De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t>
  </si>
  <si>
    <t>Estrategia 3. Coordinación interinstitucional  y alianzas (artículo 5.3.d. y e; y 5.5 del DL 589 de 2017</t>
  </si>
  <si>
    <t>Resultado 12. Procesos interinstitucionales fortalecidos, que permiten agilizar la respuesta del proceso de búsqueda</t>
  </si>
  <si>
    <t>Indicador 16. Muestras biológicas ingresadas al Banco de Perfiles Genéticos (BPG) de desaparecidos</t>
  </si>
  <si>
    <t>100% de muestras biológicas ingresadas al BPG</t>
  </si>
  <si>
    <t>223 (7,3%) muestras biológicas ingresadas al BPG</t>
  </si>
  <si>
    <t>0 (0%) muestras biológicas ingresadas al BPG</t>
  </si>
  <si>
    <t xml:space="preserve">Durante el primer trimestre de la vigencia, se tuvieron mesas de trabajo con el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directamente por el INMCLF,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
Para las muestras tomadas en los años anteriores, el Grupo interno de trabajo de identificación de la Dirección Técnica de prospección se encuentra en el proceso de verificación en el SIRDEC para actualizar el estado del procesamiento en el que se encuentran dichas muestras y actualizar la matriz anteriormente mencionada.
</t>
  </si>
  <si>
    <t>De acuerdo con el avance reportado, el indicador se encuentra en nivel crítico de cumplimiento al no poder constatar que las 223 muestras fueron cargadas al banco de perfiles genéticos. Frente a esto, se evidencia el trabajo de articulación realizado con el INMLCF, así las cosas, se esperaría que para el segundo trimestre ya se cuente con la base de datos que están creando y verificando, de tal forma, que se tenga certeza de las muestras que se han tomado y registrado al BPG. 
Se sugiere establecer tiempos de respuesta para el cargue o registro de las muestras al banco de perfiles genéticos. Esto permitirá agilizar el ingreso y que se incremente la probabilidad de tener cruces exitosos en la identificación de personas dadas por desaparecidas. igualmente, se sugiere a la DTPRI evaluar si el proceso de verificación del cargue al BPG no se puede llevar a cabo directamente con los usuarios y perfiles que se tienen del SIRDEC desde la UBPD, esto agilizaría la consulta para el reporte del indicador y para tomar las acciones que se requieran según sea el caso. 
Frente a esta retroalimentación la DTPRI indica lo siguiente: Se realizará balance por medio del SIRDEC de las muestras enviadas,  seguimiento que permitirá conocer si la muestra ya fue ingresada en el BPGD y su código. 
Por último, se le recuerda a la DTPRI que para el segundo trimestre se acumulan las muestras que se espera sean cargadas al BPG, en efecto, tendrían que ser cargadas 1960 muestras con corte al 30 de junio de 2022, así las cosas, deben generar acciones preventivas para que esto se pueda llevar a cabo en los tiempos esperados.</t>
  </si>
  <si>
    <t>1737 (56,5%) muestras biológicas ingresadas al BPG</t>
  </si>
  <si>
    <t>1600 (52%) muestras biológicas ingresadas al BPG</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</si>
  <si>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verificó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
Es importante aclarar que por muestradante se toman dos muestras biológicas, pero solo una es entregada  al INMLCF para el respectivo procesamiento y su ingreso en el Banco de Perfiles Genéticos (BPGD), la otra muestra queda almacenada en la UBPD.</t>
  </si>
  <si>
    <t>El indicador se encuentra en nivel óptimo de cumplimiento, lo anterior, considerando que se han registrado 1600 muestras de las 1737 previstas con corte al 30 de junio de 2022, lo que equivale a un cumplimiento trimestral del 92,1% y a un cumplimiento acumulado en el año del 52%; Ahora bien, es necesario determinar por qué no se han registrado las 137 muestras tomadas en el año 2021, si por tiempos, ya han pasado mas de 6 meses desde que culminó la vigencia 2021. Es necesario que este seguimiento se incluya dentro de los avances cualitativos del indicador, ahora bien, tambien es importante conocer qué cruces se han realizado a partir del registro de las 1600 muestras tomadas y registradas. Esto da un contexto del tratamiento que se le da a las muestras tomadas por la UBPD en los procesos de búsqueda.
Es necesario redefinir los logros registrados, lo anterior, considerando que no muestran el fin último del indicador, así por ejemplo, el mayor logro sería la revisión y evidencia de que se han ingresado las muestras en el banco de perfiles genéticos y no conocer el tiempo de procesamiento realizado por el INMLCF.
Finalmente, al igual que en el indicador 15, es necesario conocer ¿Qué estrategias se han desarrollado con el INMLCF frente a las dificultades existentes en los tiempos de respuesta? ¿Se ha escalado el problema internamente?</t>
  </si>
  <si>
    <t>Logros:
- El tiempo estimado de procesamiento de las muestras esta acorde con lo informado por el INMLCF (4 a 6 meses).
- El Sirdec esta sirviendo como medio de seguimiento para el ingreso de los perfiles geneticos de los familiares en el Banco de Perfiles Genéticos (BPGD) .
Dificultades:
-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analisis de las muestras de familiares.</t>
  </si>
  <si>
    <t>2075 (67,5%) muestras biológicas ingresadas al BPG</t>
  </si>
  <si>
    <t>1805 (58,7%) muestras biológicas ingresadas al BPG</t>
  </si>
  <si>
    <r>
      <rPr>
        <sz val="10"/>
        <color rgb="FF000000"/>
        <rFont val="Arial"/>
        <family val="2"/>
      </rPr>
      <t xml:space="preserve">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 y verifico su registro en el SIRDEC con los usuarios y perfiles que se tienen en la DTPRI. El resultado fue el siguiente:
-De las 1514 muestras biológicas entregadas por la UBPD al INMLCF en el año 2021, 1377 se habían reportado en el segundo trimestre, y el rezago correspondiente a 137 muestras ya se encuentran con código de procesamiento e ingresadas al Banco de Perfiles Genéticos (BPG) de desaparecidos por parte del Instituto Nacional de Medicina Legal y Ciencias Forenses en el SIRDEC.
-De las 614 muestras biológicas entregadas por la UBPD al INMLCF durante el primer semestre del 2022: 68 se encuentran con código de procesamiento e ingresadas al Banco de Perfiles Genéticos (BPG) de desaparecidos por parte del Instituto Nacional de Medicina Legal y Ciencias Forenses en el SIRDEC.
</t>
    </r>
    <r>
      <rPr>
        <b/>
        <sz val="10"/>
        <color rgb="FF000000"/>
        <rFont val="Arial"/>
        <family val="2"/>
      </rPr>
      <t xml:space="preserve">Soportes:
</t>
    </r>
    <r>
      <rPr>
        <sz val="10"/>
        <color rgb="FF000000"/>
        <rFont val="Arial"/>
        <family val="2"/>
      </rPr>
      <t>1. Ruta de acceso Matriz "Solicitudes INMLCF-DTPRI-UBPD 2021-05-25 trabajado.xlsx"</t>
    </r>
  </si>
  <si>
    <t>El indicador se encuentra en nivel "en riesgo" de cumplimiento, lo anterior, considerando que se han registrado 1805 muestras de las 2075 previstas con corte al 30 de septiembre de 2022, lo que equivale a un cumplimiento trimestral del 87% y a un cumplimiento acumulado en el año del 58,7%; se identifica una alerta para el cumplimiento de la proyección inicial, pues para el periodo final se deben registrar más de mil muestras, y esto depende de la gestión y tiempos de respuesta del INMLCF.
La dependencia reporta la planeación de la actividad de revisión del registro por parte de los servidores de la entidad que tienen usuario en el sirdec, con énfasis al cierre del trimestre, esta revisión debe concluir en el aumento significativo de los registros verificados.
Se reitera comentario del periodo anterior sobre la necesidad de conocer ¿Qué estrategias se han desarrollado con el INMLCF frente a las dificultades existentes en los tiempos de respuesta? ¿Se ha escalado el problema internamente?</t>
  </si>
  <si>
    <r>
      <rPr>
        <b/>
        <sz val="10"/>
        <color rgb="FF000000"/>
        <rFont val="Arial"/>
        <family val="2"/>
      </rPr>
      <t>Logros:</t>
    </r>
    <r>
      <rPr>
        <sz val="10"/>
        <color rgb="FF000000"/>
        <rFont val="Arial"/>
        <family val="2"/>
      </rPr>
      <t xml:space="preserve">
- El tiempo estimado de procesamiento de las muestras esta acorde con lo informado por el INMLCF (4 a 6 meses).
- El Sirdec esta sirviendo como medio de seguimiento para el ingreso de los perfiles geneticos de los familiares en el Banco de Perfiles Genéticos (BPGD) .
</t>
    </r>
    <r>
      <rPr>
        <b/>
        <sz val="10"/>
        <color rgb="FF000000"/>
        <rFont val="Arial"/>
        <family val="2"/>
      </rPr>
      <t>Dificultades:</t>
    </r>
    <r>
      <rPr>
        <sz val="10"/>
        <color rgb="FF000000"/>
        <rFont val="Arial"/>
        <family val="2"/>
      </rPr>
      <t xml:space="preserve">
-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analisis de las muestras de familiares.
- No se tiene la certeza que las muestras biológicas tomadas por la UBPD durante el primer semestre del año se encuentren ingresadas al Banco de Perfiles Genéticos por el INMLCF.
- Por las diferentes acciones humanitarias de prospección, recuperación e identificación realizadas durante el tercer trimestre del año, no se conto con personal de la DTPRI para que se verificará el registro en el SIRDEC con los usuarios y perfiles que se tienen en esta </t>
    </r>
  </si>
  <si>
    <t>Indicador 17. Porcentaje de Planes Regionales de Búsqueda aprobados, con estrategias de articulación interinstitucional</t>
  </si>
  <si>
    <t>100% Planes Regionales de Búsqueda aprobados, con estrategias de articulación interinstitucional</t>
  </si>
  <si>
    <t>Direcciones Técnicas, Grupos Internos de Trabajo Territorial</t>
  </si>
  <si>
    <t>0% (0) Planes Regionales de Búsqueda aprobados, con estrategias de articulación interinstitucional</t>
  </si>
  <si>
    <t>9% (2) Planes Regionales de Búsqueda aprobados, con estrategias de articulación interinstitucional</t>
  </si>
  <si>
    <t>sobrecumplimiento</t>
  </si>
  <si>
    <t>Durante el primer trimeste se diseñó la metodologia y cronograma para la realización de las acciones tendientes a la incorporación de la estrategia de relacionamiento institucional en los planes regionales de búsqueda.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estrategias de relacionamiento local o nacional. (sistematización se encuentra en proceso).
la realizacion de estos dos primeros ejercicios permitió pilotear la metodologia identificando que los equipos requieren aterrizar el relacionamiento institucional en estrategias dado que en la actualidad se esta realizando como acciones aisladas por demanda  o necesidad del servicio y no como acciones con objetuvos, actividades y responsables claros.
A pesar de no tener programadas metas cuantitativas para este trimestre, con la realizacion de estas dos actividades se avanzó en un 9% sobre la meta total.</t>
  </si>
  <si>
    <t>El indicador no tiene una meta prevista para el primer trimestre, no obstante, en el avance cualitativo y cuantitativo se reporta una victoria temprana a 2 planes regionales de búsqueda con estrategias de articulación interinstitucional, sin embargo, en el avance cuanlitativo no queda del todo clara la materialización de los planes regionales de búsqueda con las estrategias de relacionamiento implementadas, lo anterior, considerando que se menciona un diagnóstico, prueba piloto o clasificación previa a la formulación de esas estrategias de articulación, más no la implementación y puesta en marcha de la misma. Una vez conversado telefónicamente con la SGTT se aclara que si fueron implementadas estas estrategias en los 2 PRB, así las cosas, frente al cálculo del indicador, ya que matemáticamente la división de cualquier cifra o porcentaje sobre 0 es un indeterminante, la valoración del indicador quedará ajustada a un sobrecumplimiento por lectura misma de la metodología de indicadores de la UBPD.
Es pertinente indicar que para el 2do trimestre ya se debe contar con 7 planes regionales de búsqueda con estrategias de articulación, lo anterior, para que se prevea la forma y mecanismo en que se generarán estas estrategias en el tiempo previsto.
Producto de la retroalimentación de la Oficina Asesora de Planeación, la SGTT ajusta la remisión de los soportes requeridos para evidenciar el avance del indicador</t>
  </si>
  <si>
    <t>31,8% (7) Planes Regionales de Búsqueda aprobados, con estrategias de articulación interinstitucional</t>
  </si>
  <si>
    <t>36% (8) Planes Regionales de Búsqueda aprobados, con estrategias de articulación interinstitucional</t>
  </si>
  <si>
    <t xml:space="preserve">Durante el segundo trimestre se implementó dos sesiones con GITTs para la realización la incorporación de la estrategia de relacionamiento institucional en seis planes regionales de búsqueda así: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dialogo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Con base en este analisis inicial, se elaboró un documento que cita las estrategias definidas para cada PRB, En el caso de los PRB del GITT de Cúcuta, se elaboró un documento de estrategias para los dos PRB. (Ver anexos) la incorporación de la estrategia en seis planes regionales de búsqueda mas a los reportados en el primer trimestre se avanza en un 36% en la incorporación de la estrategia de articulación interinstitucional en el marco de los PRB aprobados.
</t>
  </si>
  <si>
    <t>De acuerdo con el avance reportado, se han incorporado estrategias de articulación interinstitucional en seis (6) Planes Regionales de Búsqueda, equivalentes al 36%, sin embargo, observando los soportes remitidos, no se evidencia la creación o validación de la existencia de estas estrategias, sino una caracterización de las entidades que tienen algunan participación en los procesos de búsqueda de estos planes regionales de búsqueda. Frente a esto, se sugiere revisar y ajustar el avance reportado, el cual, en todo caso, deberá dar lectura a lo que solicita el indicador desde su Metodología de cálculo "II Trimestre: Revisión de la incorporación de las estrategias de relacionamiento de 7 PRB. (31,8%)". Si la incorporación de las estrategias no se visualiza en los soportes remitidos, si no en otros documentos, por favor, hacerlos llegar producto de esta retroalimentación.
Frente a esto la SGTT incluye los soportes correspondientes al avance, no obstante lo anterior, aún no se percibe articulación de las estrategias y su inclusión y alineación con los Planes Regionales de Búsqueda. Se perciben mas como documentos de diagnóstico de los actores y el interes con cada uno, mas no la estrategias directas que se tendrán con estos actores. Así mismo, se encuentran algunas formas de relacionamiento muy generales, las cuales no permiten generar estrategias para determinado tema. Frente a esto, se sugiere que las estrategias se materialicen en acciones o actividades en los Planes Operativos de los Planes Regionales de Búsqueda, de tal forma, que permitan planear durante la vigencia dichas estrategias.
Finalmente, es necesario se utilice el formato actualizado remitido para realizar el seguimiento periodico. Es necesario que se utilice la versión vigente que incluye un campo exclusivo de logros y dificultades.</t>
  </si>
  <si>
    <t>68% (15) Planes Regionales de Búsqueda aprobados, con estrategias de articulación interinstitucional</t>
  </si>
  <si>
    <t>68,2% (15) Planes Regionales de Búsqueda aprobados, con estrategias de articulación interinstitucional</t>
  </si>
  <si>
    <t xml:space="preserve">Durante el tercer trimestre se avanzó en la realización de la estrategia de relacionamiento de 7 PRB correspondientes al GITT de Cali obteniendo los siguientes resultados: 
PRB Pacifico Medio: Esta estrategia resalta principalmente el apoyo para la realización de acciones humanitarias con actores institucionales presentes en el territorio como CICR, Diócesis parroquias y pastoral social, el Instituto de Medicina Legal y el comité interinstitucional de desaparición forzada. otra estrategia es la información para la búsqueda, con apoyo de CICR y las administraciones de cementerios y como tercera estrategia las acciones de pedagogía principalmente con CICR.
PRB Pacifico Nariñense: Apoyo a acciones humanitarias con Alcaldía de Tumaco y Alcaldía de Barbacoas, así como con la mesa departamental de Nariño y algunos organismos de cooperación internacional como CICR, misión de ONU y ONU DDHH que apoyen principalmente el acceso a lugares territorios para la implementación de dichas acciones humanitarias. la segunda estrategia se enmarca en el apoyo institucional de información para la búsqueda, como el INMLCF, CICR y la misión de verificación de la ONU.
PRB Sur de Nariño y Frontera: La primera estrategia de relacionamiento de este PRB esta encaminada en la articulación para el acceso a información para la búsqueda con entidades como el INMLCF, Fiscalía, personerías Municipales y enlaces de búsqueda, Administradores de cementerios y las Diócesis. como segunda estrategia se planteó acciones de pedagogía y difusión del mandato en articulación con entidades como la Diócesis de Ipiales y la JEP.
PRB Sur del Valle y norte del Cauca: Este plan se centró en la necesidad de articulación a la luz e acciones de pedagogía y difusión del mandato, principalmente con el apoyo de personerías y alcaldías, corporaciones regionales Autónomas, y el SAAD de la JEP. Por otra parte se identifica una estrategia de acciona a ligares de interés forense principalmente con o Corporaciones Autónomas y el PNN Farallones y la hermosa, por último se identifican la estrategia de apoyo a acciones humanitarias con personerías y alcaldías así como la misión de verificación de la ONU.  
PRB Valle del Patía y Macizo Colombiano: Se resalta la estrategia de articulación en acciones de información para la búsqueda con actores como la Gobernación de Nariño, las personerías de Nariño y el enlace de víctimas del norte de Nariño, si como Administradores de cementerios en los 18 municipios del PRB, también con las defensorías del pueblo regional Nariño, el CICR y las parroquias municipales. por otra parte, se identifica una estrategia de poyo a acciones humanitaria en la organización de familias y corredores humanitarios con entidades como la gobernación de Nariño, defensoría del pueblo, autoridades afrodescendientes y el CICT de suroccidente y departamental; finalmente se identifica la estrategia de pedagogía y difusión del mandato, con lo mismos actores que se consideraron prioritarios sobre todos los identificados. 
PRB Centro del Cauca y PRB Oriente del Cauca: Dado que estos dos PRB comparten las mimas instituciones del cauca se creó una estrategia de articulación para ambos planes. La articulación interinstitucional centra su accionar en tres estrategias: Acceso a información relevante para la búsqueda con entidades como personerías municipales, la unidad de víctimas. Estrategia de articulación de acción humanitaria para la búsqueda con alcaldías municipales mediante lo comités territoriales de justicia transicional, defensoría regional del cauca, INMLFC, CICR; misión verificación ONU y  Parroquias.
</t>
  </si>
  <si>
    <t>Según el avance cuantitativo reportado se alcanzó un total de 7 PRB con estrategias de articulación interinstitucional incorporadas, de 8 PRB que se esperaban en el periodo. De manera acumulada a la fecha de corte del III trimestre se han reportado 15 PRB con estrategias de articulación interinstitucional incorporadas lo cual equivale a un 68,2% de avance en el cumplimiento de la meta, dejando el indicador en un nivel óptimo.
En el reporte de avance cualitativo se describe el énfasis de cada una de las estrategias de articulación interinstitucional por los 7 PRBs reportados como avance del periodo. Al revisar los soportes anexados se identifica un documento por cada PRB en el cual se incluyen los actores priorizados para establecer el relacionamiento y el asunto por el cual se requiere dicha articulación, sin embargo, hace falta complementar dichos documentos con la forma como se desarrollará la estrategia de articulación, las pautas que debe tener en cuenta la UBPD y la forma como se realizará seguimiento a dichos relacionamientos para establecer su impacto en la gestión. 
Adicionalmente, se anexa documento "Relacionamiento institucional Cali" con lo que parece es un resumen de las acciones que se han desarrollado frente a la articulación interinstitucional y la priorización asignada para cada uno de estos relacionamientos. Al respecto se sugiere hacer referencia en el avance cualitativo del indicador a los criterios que se han definido para priorizar o no un relacionamiento o articulación con alguna entidad en territorio. Adicionalmente, se sugiere que la SGTT y las direcciones técnicas retroalimenten esta matriz de tal forma que se identifiquen acciones claves para superar las dificultades manifestadas en algunos de los relacionamientos y asimismo aprovechar las oportunidades descritas.
Se reitera la recomendación realizada en el periodo anterior acerca de la incorporación de acciones asociadas con las estrategias de articulación interinstitucional en los Planes Operativos de los Planes Regionales de Búsqueda, de tal forma, que permitan planear y hacer seguimiento a dichas estrategias.</t>
  </si>
  <si>
    <t>El desarrollar el ejercicio de identificar las instituciones con las que se relacionan en los territorios de incidencia de los PRB, y que de alguna manera aportan al PRB, permitió visualizar la necesidad de priorizar algunos relacionamientos claves y disminuir la intervención con algunos que no son tan prioritarios para el PRB, aunque sean de alta incidencia en el territorio. A la fecha, los 7 PRB de Cali y Popayán cuentan con una hoja de prioridad de relacionamiento con lo actores institucionales en el territorio.
Como dificultad se podría mencionar que aún no están claras en el nivel territorial las rutas de relacionamiento con entidades que son dirigidas desde el nivel central, como es el caso del INMLCF o la FGN. Así mismo, no es claro el rol de relacionamiento que se deba tener con las inspecciones de policía y la fuerza pública en el territorio.</t>
  </si>
  <si>
    <t>Indicador 18. Rutas de relacionamiento interinstitucional para la búsqueda en territorio, en ejecución</t>
  </si>
  <si>
    <t>3 rutas de relacionamiento en ejecución (Sistema Integral de Verdad, Justicia, Reparación y No Repetición – SIVJRNR, Fiscalía General de la Nación y entidades que conforman el Consejo Asesor (UARIV y Ministerio de Salud))</t>
  </si>
  <si>
    <t>Asesor(a) del Despacho Dirección General</t>
  </si>
  <si>
    <t>100% de las 3 rutas de relacionamiento en ejecución (Sistema Integral de Verdad, Justicia, Reparación y No Repetición – SIVJRNR, Fiscalía General de la Nación y entidades que conforman el Consejo Asesor (UARIV y Ministerio de Salud))</t>
  </si>
  <si>
    <t>Durante el primer trimestre de 2022  se realizaron reuniones de articulación interinstitucional con la JEP y con la FGN con el fin de establecer mecanismos para tener una ruta de articulación más ágil y efectiva. Asimismo se llevó a cabo una reunión con la Consejería Presindencial de Derechos Humanos con el fin de facilitar mecanismos de articulación con otras entidades públicas, en especial la FGN. Con el Consejo Asesor realizó una sesión extraordinaria el 21 de enero y una sesión Territorial en Bucaramanga el 27 y 28 de enero. Con el Ministerio de Salud la Dirección de Participación realizó reunión bilateral para evaluar los protocolos de atención psicosocial para pueblos indígenas y con la UARIV està en manos de la UBPD la revisión del Protocolo de relacionamiento entre las dos entidades, el cual se espera firmar en el curso de este año.  
Durante el primer semestre de 2022, se trabajó en la identificación de resposables de cada uno de los relacionamientos con las entidades, así como en el mapeo de actividades realizadas en el marco de los mismos.
En este semestre se relizó una sesión extraoridnaria del Consejo Asesor y una sesión ordinaria Territorial en Bucaramanga Santander. Se continuó el trabajo con MinSalud y UARIV para la construcción de protocolos de relacionamiento con cada un de estas entidades.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</si>
  <si>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
Como reporte de ejecución de actividades se presentan las sesiones ordinaria y extraordinaria del consejo Asesor y la construcción d eprotocolos de relacionamiento con entidades del consejo, Minsalud y UARIV.
Para habilitar la compatibilidad con lectores de pantalla, pulsa Ctrl+Alt+Z. Para obtener información acerca de las combinaciones de teclas, pulsa Ctrl+barra diagonal.
Es necesario lograr una reunión de trabajo con la dirección Geberal y la subDirección general Técnica y territorial para lograr definir el alcance del indicador y las rutas definidas, así como para asignar los responsables de las mismas, pues desde el planteamiento no se ha tenido avance, aunque se ha continuado actividades de articulación y relacionamiento con las entidades.</t>
  </si>
  <si>
    <t>33,3% de avance de las rutas de relacionamiento de la UBPD</t>
  </si>
  <si>
    <t>Durante el segundo trimestre de 2022 (abril - junio) se realizaron las siguientes actividades en torno a la articulación con la JEP, la CEV y la FGN.
Con la CEV se continuó la articulación relacionada con el Legado y con el acontecimiento del informe final. El 22 de abril se participó en el taller con directivos de la UBPD con el fin de profundizar los conocimientos sobre el legado de la CEV y el Sistema Integral para la Paz. El 2 y el 31 de mayo se realizaron reuniones técnicas con la CEV para adelantar la ruta de articulación en torno al legado y la participación de la Unidad en el taller que se realizó entre el 17 al 19 de mayo en el que se compartieron, por parte de la CEV, los aprendizajes en torno a las metodologías desarrolladas. También se aprobaron los lineamientos de participación en los espacios de la CEV, los cuales fueron socializados  con los Coordinadores de los GITT el 17 de junio.
También se articularon las acciones con relación a la participación de la UBPD, de la Dirección General, de la SGTT y de las Direcciones Técnicas en el acontecimiento de presentación del informe final, el pasado 28 de junio y la participación de la Directora General el 29 de junio en la entrega del informe final a las víctimas. 
 Es así como se llevó a cabo con la FGN una reunión en el mes de abril, se llevó a cabo una reunión de seguimiento a los acuerdos, en donde se mencionaron los avances en el diseño de la capacitación y de la necesidad de un dialogo interno de la FGN con sus fiscales con el fin de agilizar las respuestas. 
En el marco de la articulación se llevó a cabo una reunión entre la FGN, la SGTT y la asesora del Despacho de la Dirección General de la UBPD con el fin de establecer criterios para la solución de dificultades de articulación en el marco del cementerio de Aguazul.
Con relación a la capacitación acordada con la FGN y que va a realizar ONU Derechos Humanos, como se mencionó en el informe pasado, es importante anotar, que continua la articulación para el diseño del temario y de la metodología. El borrador fue entregado a la FGN, con quienes hemos venido articulando para fortalecer el documento. Se han realizado 2 reuniones entre la FGN, ONUDERECHOS HUMANOS y la UBPD. Adicionalmente, la Dirección envio un memorando interno sobre directrices de relacionamiento con la FGN
Con relación a la JEP, se continúa trabajado, desde el espacio directo entre la Directora y la JEP en los dos temas referenciados en el primer trimestre 2022. Uno primero relacionado con la necesidad de contar con una ruta de articulación entre la JEP y la UBPD en materia de búsqueda y proceso restaurativo. En este punto es importante mencionar que la propuesta de ruta fue ajustada por la Directora de la UBPD, se presentó a la Secretaria Ejecutiva de la JEP, que le hizo unos ajustes y en este momento está en el Despacho de la Directora de la UBPD para su aceptación.
Con relación al macrocaso 07 de la JEPS, continua el trabajo de articulación entre la Dirección General y el despacho de la Magistrada relatora. Se realizó una reunión el 8 de abril con el fin facilitar el dialogo, compartir información y participar en las audiencias del caso por parte de la UBPD. Adicionalmente, la UBPD participó en un espacio extrajudicial, en Villavicencio, con víctimas participantes en el macrocaso 07.   
Adicionalmente, el 13 de junio se realizó una reunión de articulación interinstitucional con la JEP, en la que participaron  el Presidente y la Vicepresidenta de la JEP y el Presidente de la Sección de Ausencia de Reconocimiento de la JEP y la Directora de la UBPD con dos asesores del Despacho. En dicha reunión se acordó realizar un protocolo de relacionamiento entre la JEP y la UBPD, en especial, con la Sección de Ausencia de Reconocimiento. El 24 de junio, se llevó a cabo una reunión interna para avanzar en la construcción del protocolo.                                                                                                                                                                                            
En el marco de la articulación del Sistema Integral para la Paz, se llevaron a cabo 2 reuniones del Comité de Coordinación Interinstitucional, el 9 de mayo y el 17 de junio. Se anexan actas.
Por último, se hizo un espacio conjunto entre la JEP, la FGN y la UBPD auspiciado por USAID con el fin de facilitar los espacios de articulación
Consejo Asesor:  Durante el periodo se continuó trabajando en la elaboración del Protocolo de relacionamiento con el Ministerio de Salud y protección Social, el cual tiene como objeto garantizar el acceso en salud física y mental, así como la atención psicosocial de las personas que buscan, no incluídas en el RUV, durante y despues las acciones humanitarias de búsqueda. EL documento elaborado desde la Dirección de Participación fue revisado por la Direcciión General. Respecto al Protocolo de Relacionamiento con la UARIV, se ha avanzado en un documento para garantizar el acceso en salud mental y física de las personas que buscan. Dicho documento Construido desde la Dirección de Participación ya fue revisado por la Dirección General, se incorporaron los ajustes que ésta hizo y se socializó con la UARIV. 
Se tuvieron 3 reuniones del Consejo Asesor: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</si>
  <si>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Se presenta reporte de avance del relacionamiento con la CEV, la JEP, la Fiscalía General de la Nación y el desarrollo propio del Consejo Asesor, más el desarrollo de los protocolos tanto con MinSalud como con la UARIV.
Durante el periodo se definió el reporte de avance de las rutas de acuerdo con cada entidad en reuniones con asesores y profesionales de las dependencias responsables, liderados por la SGTT y con base en esto se realizaron los reportes.
El indicador presenta un avance cuantitativo del 33%, para alcanzar un estado "óptimo" de acuerdo con lo proyectado.</t>
  </si>
  <si>
    <t>En cuanto a los logros, es importante anotar el avance en el relacionamiento con la JEP en materia de la ruta en materia de búsqueda y proceso restaurativo, así como en el dialogo y en la concertación para realizar un protocolo de articulación con la Sección de Ausencia de Reconocimiento y la UBPD. En el marco de la CEV se realizaron y aprobaron los lineamientos de participación de la UBPD en los espacios de la CEV relacionados con el legado y con el acontecimiento del informe final. Ya la CEV termina su mandato en agosto y quedan algunos espacios de relacionamiento conjunto. Con relación a la FGN se continua con el dialogo en materia de capacitación a los fiscales del GRUBE y de Conocimiento por parte de ONUDERECHOS HUMANOS, tal y como se acordó en el mes de febrero. Por último con relación al Sistema Integral para la Paz, se realizarón dos sesiones del Comité, es importante anotar que en el primer trimestre no se realizó ningina reunión.</t>
  </si>
  <si>
    <t>66% de ejecución de las 3 rutas de relacionamiento (Sistema Integral de Verdad, Justicia, Reparación y No Repetición – SIVJRNR, Fiscalía General de la Nación y entidades que conforman el Consejo Asesor (UARIV y Ministerio de Salud))</t>
  </si>
  <si>
    <t xml:space="preserve">JEP: Propuesta de ruta de relacionamiento en TOARS y Sanciones propias: En este punto debe anotarse que el 16 de junio se suscribió (y se remitió la version final a la UBPD el 15 de julio) con la Secretaria Ejecutiva de la JEP la "Ruta de articulacion para la busqueda y proceso restaurativo en la justicia transicional"  en la cual se fijaron no solo las definiciones basicas sino el paso a paso para la implementacion conjunta de los TOARS. De este acuerdo se deriva un Plan de trabajo pactado con la Secretaria Ejecutiva que esta en ejecucion.
CEV. Recepcion del Legado: Sobre el relacionamiento con las entidades del sistema integral de verdad, justicia, reparación y no repetición, como se conoce, el periodo de la Comisión de la verdad (CEV) finalizó el pasado 27 de junio de 2022, y el periodo de socialización el 27 de agosto de 2022; sin embargo, a partir de su finalización se genera para la JEP y la UBPD el compromiso de asumir el legado, información y procesos que venía liderando la CEV en relación al mandato de cada una de las entidades. La Unidad recibió de manera definitiva el legado los dias 4 y 5 de agosto en sesiones con los equipos directivos y tecnicos en los cuales se trataron los siguientes temas: Presentacion de los principales resultados de la implementación de la estrategia de Legado; conocer el balance de los procesos de despliegueterritorial y de trabajo con pueblos étnicos en clave de Legado con énfasis enlogros, retos y compromisos que quedan para el Sistema y sus mecanismos;  hallazgos de los capítulos territoriales y el volumen étnico del Informe Final de la Comisión, y de los procesos de diálogo social en los territorios; Construccion de un plan de acción para la sostenibilidad del Legado de la Comisión de la Verdad. 
- Realizar resumen ejecutivo de lo entregado por la CEV a la UBPD: Como consecuencia de la entrega se consolido con la CEV y la JEP dos matrices: a) matriz de legado y b) matriz territorial que ese esta discutiendo en el sistema para la recepcion de las mesas tecnicas y demas espacios o insumos propuestos por la CEV. Estas matrices se vienen trabajando y alimentando de manera conjunta con la JEP para hacer un plan de trabajo conjunto y la estimacion de recursos para la continuación de actividades. 
* Reunión UBPD y GIZ, el 14 de septiembre de 2022. En la fecha indicada se converso con GIZ acerca del liderazgo de los procesos que entregó la CEV con el fin de lograr una cooperación que garantice la sostenibilidad de estos. En esta reunión se propuso la coordinación con la JEP para establecer responsabilidades y luego plantear en detalle proyectos de cooperación. 
* Reunión UBPD-JEP, el 15 de septiembre de 2022. 
En esta reunión asistió por parte de la UBPD, el asesor Mauricio Diaz y la analista Lina Manrique, y por parte de la JEP, la doctora Claudia Stela Nuñez, la conversación giró en torno a una matriz en la que se detallan todos los procesos, mesas, e información que dejó la CEV para darle continuidad, la cual se llama Plan de sostenibilidad del legado. En esta reunión se concluyó que la matriz debe ser conocida por todas las dependencias de cada entidad con el fin de realizar un rastreo sobre quien ya tiene establecido una relación con algún proceso o si es de su interés. Luego de tener claridad sobre lo anterior se propone una siguiente reunión con el fin de llevar a cabo una articulación JEP-UBPD para darle continuidad a los procesos abiertos por la CEV de manera articulada como sistema o de manera individual. 
* Gestión y recepción de la información al interior de la UBPD. 17 de septiembre de 2022. 
El Asesor Mauricio Diaz solicitó información a cada una de las áreas de la UBPD sobre la relación que estas han tenido o pueden tener en el futuro con cada uno de los procesos detallados en la matriz Plan de sostenibilidad del legado, esta información fue requerida desde el 17 de agosto, y reiterada con la aclaración que se trata de prioridad alta, así mismo la comunicación también fue reiterada por parte de la Subdirección. Por este medio solo se recepciono la respuesta por parte del área de participación. 
* Gestión y recepción de la información al interior de la UBPD. 29 de septiembre de 2022. 
En adelante, la analista Lina Manrique estableció comunicación para el diligenciamiento de la matriz de manera bilateral con las áreas de Subdirección de Gestión de Información para la Búsqueda, Subdirección de Análisis, Planeación y Localización para la Búsqueda, Oficina asesora de comunicaciones y pedagogía y la Oficina de Tecnologías de la información y las comunicaciones, dicha comunicación se dio de manera personal, o por reuniones de meet. A partir de estas reuniones se logró establecer qué procesos de la matriz de sostenibilidad interesan a la UBPD, la propuesta de trabajo preliminar y el presupuesto que se requeriría. 
*Reunión UBPD-JEP. Plan de sostenibilidad. 7 de octubre de 2022. 
En la fecha indicada se llevó a cabo reunión con la JEP para socializar los compromisos que cada una puede asumir respecto del Plan de sostenibilidad del legado y qué procesos se pueden asumir de manera conjunta. En esta reunión participaron Mauricio Diaz y Lina Manrique por parte de la UBPD, y por parte de la JEP, la doctora Claudia Stela Nuñez. 
CONSEJO ASESOR: Reporte del avance en sesiones ordinarias según el reglamento: Las sesiones ordinarias tuvieron lugar durante los dos primeros trimestres del año, por lo que en el tercer trimestre se llevaron a cabo solo sesiones extraordinarias. Las sesiones extraordinarias se realizaron del dia 16 y 23 de agosto (no presencial) y 12 y 13 de septiembre de 2022 (Territorial en Yopal).
FISCALÍA: Durante el último trimestre se adelantaron acciones con la Fiscalía en aras de fortalecer el relacionamiento técnico y político con esta institución con el fin de lograr una armonía institucional que permita el cumplimiento de la misión de la UBPD y la colaboración interinstitucional. 
En ese sentido, respecto del relacionamiento técnico se desarrollaron tres mesas técnicas entre representantes de las dos entidades, las cuales se llevaron a cabo el 22 de agosto, 16 de septiembre y 27 de septiembre de 2022. En estas mesas técnicas participó por parte de la  Fiscalía el GRUBE, y por parte de la UBPD la Subdirección General Técnico Territorial, la Dirección de prospección, la Dirección de participación y Grupos internos de trabajo territorial. En estas mesas técnicas se socializó una pluralidad de casos de personas dadas por desaparecidas y cementerios donde se plantea realizar intervención, a partir de lo cual se coordinaron acciones entre las dos entidades al respecto. En este mismo espacio se  dio el impulso a solicitudes de información por parte de la UBDP que aún no tienen respuesta y se llegó al compromiso de seguir desarrollando mesas técnicas periódicas de manera presencial. 
Respecto del relacionamiento político se debe precisar que el mismo se venía dando en diferentes escenarios, incluido el espacio de las mesas técnicas. A saber, desde la UBPD se planteaba que adicional al relacionamiento entre el nivel central de la entidad y la Fiscalía se quería construir en el territorio un relacionamiento entre los grupos de trabajo interno y los fiscales a cargo de cada caso en territorio, esto no había sido posible durante los primeros años del convenio 0030 de 2019, ya que el supervisor del convenio, que era la Dirección de políticas públicas requería que todas las solicitudes y casos pasarán por esta dirección antes de tener contacto directo con el fiscal encargado. Sin embargo durante el desarrollo de las mesas técnicas se logró que la Fiscalía accediera a tal requerimiento y para tal propósito envió una comunicación interna a los fiscales encargados en cada territorio con el fin de dar acceso a la información a los grupos de trabajo interno territorial de la UBPD sin necesidad de escalar la solicitud a la mesa técnica o el nivel central. 
Así mismo, desde pasados trimestres se venía gestionando una capacitación a los fiscales en relación a la labor y el proceso de búsqueda que realiza la UBPD, para lo cual la Directora había sostenido un diálogo con la vicefiscal, quien había manifestado su interés siempre y cuando la capacitación no estuviera a cargo de la UBPD directamente sino un tercero, para lo cual se propuso a ONU. No obstante, durante los últimos meses se dio un cambio del personal que estaba a cargo de estos compromisos al interior de la Fiscalía que ocasionó que no se tuviera claridad del área que desde dicha entidad asumiria la supervisión de este contrato. Por lo que se proyecta que durante el cuarto trimestre se pueda impulsar esta capacitación. 
UARIV: Respecto de la ruta de interporabilidad se adelantaron las siguientes acciones: El pasado 23 de septiembre se envió el borrador del documento final a la Dirección de información, planeación y localización para la búsqueda para su revisiòn. En el marco del auto SAR-AT-059-2022 por el cual se ordenó la conformación de una mesa técnica con participación de la Unidad de Atención y
Reparación Integral a las Víctimas (UARIV), la Unidad de Búsqueda de Personas Dadas por Desaparecidas (UBPD), el Departamento de Atención a Víctimas de la Secretaría Ejecutiva de la JEP (SE - DAV) y las organizaciones Movimiento Nacional de Víctimas de Crímenes de Estado (Movice), Fundación para el Desarrollo Comunitario de Samana (FUNDECOS), Equipo Colombiano Interdisciplinario de trabajo Forense (EQUITAS) y Centro de Estudios sobre Conflicto, Violencia y Convivencia Social (CEDAT) se han realizado durante el ultimo trimestre 4 mesas tecnicas, el 26 de julio, 2 de agosto, 12 de agosto y 1 de septiembre de 2022, en las cuales la UBPD ha participado de manera satisfactoria. Finalmente, respecto de la ruta para la atencón psicosocial con la UARIV, se esta pendiente de la respuesta o comentarios de la UARIV al documento enviado el día 1 de junio , por ultimo, el dia 26 de septiembre de 2022 la Directora Luz Marina Monzón Cifuentes se reunio con la nueva directora de la UARIV Patricia Tobon con el fin de llegar a acuerdos sobre la atención a victimas, su inscripcion en el RUV y el intercambio de información entre las dos entidades. 
MINISTERIO DE SALUD. Como se menciono lineas arriba, la ruta de atención psicosocial para la atención de victimas no incluidas en el RUV se encuentra en construcción por parte de la Subdirección general tecnica territorial, por lo que no está en implementación, en los soportes se incluira el borrador de la propuesta hasta ahora construida. No obstante, la tematica ha venido siendo abordada mediante el desarrollo de mesas tripartiras con Ministerio de Salud y UARIV. </t>
  </si>
  <si>
    <t>El indicador presenta un avance cuantitativo del 66%, para alcanzar un estado "óptimo" de acuerdo con lo proyectado, al cierre del tercer trimestre (septiembre 2022).
Se presenta reporte de avance del relacionamiento con: *JEP, pues se suscribe "Ruta de articulación para la Búsqueda y proceso restaurativo en la justicia transicional", cuyo plan de trabajo se encuentra en ejecución.  *CEV,  Recepción y se asume el legado, información y procesos, además de socialización de legado.  *Consejo Asesor, con el reporte de dos sesiones extraordinarias en territorio, *Fiscalía, con el reporte de actividades para fortalecimiento del relacionamiento técnico y político.  *UARIV: Avances de la ruta de interporabilidad y empalme con la nueva dirección de dicha entidad.  Ministerio de Salud:  desarrollo de la ruta de atención psicosocial para la atención de victimas no incluidas en el RUV, del cual se tiene ya documento borrador.</t>
  </si>
  <si>
    <t xml:space="preserve">CONSEJO ASESOR: Se han presentado algunas dificultades en el desarrollo de las jornadas presenciales territoriales del Consejo Asesor, ya que no hay una metodologia unificada para estos eventos. 
JEP: Se han presentado dificultades en la socialización de la ruta de articulación a los magistrados, debido a la falta de disponibilidad en sus agendas. 
CEV: La ruta de relacionamiento con la CEV concluyó de manera satisfactoria. 
FISCALÍA: Esta ruta aunque ya se tiene establecida y ha venido funcionando de la mano de las mesas de trabajo al inicio del trimestre se presentaron dificultades para realizar un seguimiento y dar continuidad a las actividades propuestas el trimestre anterior, como por ejemplo la capacitación y un dialogo más más cercano en el territorio con cada fiscal y grupo de trabajo interno territorial, estas dificultades obedecen a cambios del personal encargado de la coordinación del convenio y la ruta al interior de las dos entidades. Por ejemplo, por ejemplo, por parte de la Fiscalia la coordinación estaba en cabeza de la dirección de politicas publicas, pero las personas encargadas se desvincularon y la coordinación quedo por el momento en el GRUBE con la participación en diferentes espacios de su coordinador, con quien solamente hasta finales del mes de septiembre se pudo dialogar sobre el desarrollo de las actividades pendientes  una vez se posesiono en el cargo. 
MININSTERIO DE SALUD: Se han presentado dificultades alrededor de la aprobación y en correspondencia la implementación de la ruta con el ministerio de salud para la atención psicosocial a víctimas, esto debido a que se esta construyendo el borrador de la Ruta por la subdirección general tecnica y territorial. Adicionalmente, en relación al desarrollo de las mesas tripartitas, la ultima de ellas se llevo a cabo en el mes de junio, y aunque se tenia propuesto desarrollar la proxima en el mes de septiembre, esta no se pudo agendar debido a la rotación del personal UBPD, en especifico la persona encargada de esta tarea. 
UARIV: Se han presentado dificultades alrededor de la aprobación y en correspondencia la implementación de la ruta de interoperabilidad, esto debido a que una vez construido el borrador de la Ruta por la subdirección general tecnica y territorial esta lo remitio a la Dirección Técnica de información, Planeación y Localización para la Búsqueda y la Subdirección de Gestión de información para la Búsqueda, sin embargo estas dependencias aun no han emitido su concepto, y  sugerencias al respecto. Respecto a la ruta para la atención psicosocial se debe anotar que debido al cambio de directora de la UARIV sera necesario construir nuevamente mesas de trabajo para la consolidación de dicha ruta, debido a que la nueva directora de esta entidad menciono en reunión con la doctora Luz Marina Monzón Cifuentes su estrategia de orientar la atención psicosocial a vìctimas de manera diferente. 
</t>
  </si>
  <si>
    <t xml:space="preserve"> </t>
  </si>
  <si>
    <t>Resultado 13. Estrategia de participación territorial implementada (organizaciones, victimas y pueblos étnicos) con enfoque reparador, diferencial y de género (mujeres y LGBTI), por plan regional de búsqueda (PRB)</t>
  </si>
  <si>
    <t>Indicador 19. Porcentaje de Planes Regionales de Búsqueda (PRB) aprobados y en formulación, con estrategia de participación territorial diseñada y en implementación</t>
  </si>
  <si>
    <t>100% PRB con estrategia de participación territorial diseñada y en implementación</t>
  </si>
  <si>
    <t>Dirección Técnica de Participación, Contacto con las Víctimas y Enfoques Diferenciales y Grupos Internos de Trabajo Territorial</t>
  </si>
  <si>
    <t>10% PRB con estrategia de participación territorial diseñada y en implementación</t>
  </si>
  <si>
    <t>0% PRB con estrategia de participación territorial diseñada y en implementación</t>
  </si>
  <si>
    <t xml:space="preserve">En el primer trimestre de 2022 la Dirección Técnica de Participación, Contacto con las Víctimas y Enfoques Diferenciales ha venido trabajando articuladamente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ha venido trabajando en un documento de orientaciones para la incorporación de estas estrategias en los PRB, que refleje las inquietudes que han venido manifestando los GITT, este documento se encuentra en su versión preliminar para su revisión, aprobación y socialización. Se tiene proyectado que en el segundo trimestre pueda ser aprobado para su socialización. 
No se registran avances cuantitativos para esta meta, teniendo en cuenta que este indicador no se había medido en vigencias anteriores y en el primer trimestre se adelantaron acciones tendientes a la planeación, a la metodología del reporte del indicador y al trabajo para la incorporación de las estrategias en los planes, lo cual permitirá avances significativos en el segundo trimestre. </t>
  </si>
  <si>
    <t xml:space="preserve">El indicador se encuentra en nivel acumulado de cumplimiento crítico. Si bien durante el primer trimestre no se logró disponer de ningún PRB con estrategia de participación territorial diseñada y en implementación, la gestión desarrollada en el trimestre da cuenta de la generación de insumos necesarios para avanzar en la incorporación de estrategias de participación en los PRB en los próximos trimestres. 
Considerando que el documento de orientaciones para la incorporación de estrategias de participación en PRB es un insumo muy importante para avanzar en el cumplimiento de la meta y obtener mejores resultados en el siguiente trimestre, se recomienda agilizar los aspectos que quedan pendientes por definir.
Se atendieron las sugerencias realizadas por la OAP y se complementó el avance adjuntando documento con descripción de las acciones que se llevaron a cabo durante el trimestre con los GITT. Se recomienda continuar actualizando el documento durante la vigencia. 
Se anexaron soportes de la gestión desarrollada. Para los siguientes trimestres, se recomienda que en el seguimiento cualitativo se haga referencia a los soportes para que sean fácilmente asociados con los aspectos específicos a los que correspondan. </t>
  </si>
  <si>
    <t>30% (9) PRB con estrategia de participación territorial diseñada y en implementación</t>
  </si>
  <si>
    <t>33% (10) PRB con estrategia de participación territorial diseñada y en implementación</t>
  </si>
  <si>
    <t xml:space="preserve">El indicador 19 busca medir la incorporación de una estrategia de participación en los instrumentos de planeación territorial para la búsqueda, teniendo en cuenta que este instrumento debe contemplar acciones y orientaciones para materializar la participación de las personas y organizaciones que buscan y demás actores relevantes en la búsqueda, en este sentido desde la Dirección de Participación viene realizando un ejercicio de incidencia en la construcción de los PRB con el fin de que cada uno de estos planes contenga acciones y estrategias tendientes a garantizar la participación y generar condiciones para ella. En este sentido se viene trabajando en la construcción de un documento que brinde orientaciones para la incorporación de la estrategia en los planes y que responda las inquietudes de todos los Grupos Internos de Trabajo Territorial que vienen trabajando en la construcción de estos planes. Este documento ya se encuentra terminado y se encuentra en proceso de aprobación para su socialización. Adicional la Dirección Técnica de Participación, Contacto con las Víctimas y Enfoques Diferenciales ha construido unos criterios para definir los mínimos que debe cumplir un plan regional de búsqueda para considerar que tiene incorporada la estrategia de participación, este documento de criterios también se anexa a este reporte y permite ver cuáles son las variables que se consideran para determinar si se cuenta o no con estrategia de participación en cada plan.
Bajo este panorama y para el segundo trimestre de 2022 la Dirección Técnica de Participación, Contacto con las Víctimas y Enfoques Diferenciales, verifico y aprobó la estrategia de participación en 10 Planes Regionales de Búsqueda (PRB). Así mismo, se continúan realizando acciones de trabajo articulado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definiendo acciones para alimentar los planes operativos y acompañando ejercicios de participación en el marco de los planes para compartir experiencias en diferentes planes regionales. 
Los planes reportados en este trimestre con estrategia de participación incorporada, son: PRB Oriente del Cauca, PRB Centro del Cauca, PRB Pacifico Sur, PRB del sur de Nariño y Frontera, PRB del Valle del Patía y Macizo Colombiano, PRB del Pacifico Medio, PRB Sur del Valle y Norte del Cauca, PRB Cordillera Central, PRB Centro del Cesar y PRB Montes de María y Morrosquillo.
</t>
  </si>
  <si>
    <t xml:space="preserve">De acuerdo con el reporte de avance del periodo, se dispone de 10 PRB con estrategias de participación diseñadas, superando la meta acumulada programada para el periodo que equivalía a 9 PRB, es decir el 30% del total esperado para la vigencia (30 PRB con estrategias de participación diseñadas e implementadas). 
Asimismo, se informó acerca de la finalización en la preparación de los instrumentos que sirven de guía para la incorporación de la estrategia de participación en los PRB:  documento de orientaciones generales para la construcción de las estrategias de participación e incorporación de los enfoques diferenciales, étnicos y de género y el documento de criterios a tener en cuenta.
Para próximos reportes se recomienda indicar el estado de los PRB en los cuales se incorporó la estrategia de participación, es decir  si se encuentran aprobados, en proceso de aprobación o en construcción. Adicionalmente, y considerando que el indicador se orienta a medir los PRB con estrategias de participación diseñadas y en implementación, se recomienda hacer referencia a la forma como se avanza en la verificación de la implementación de dichas estrategias.
Se anexaron soportes de la gestión desarrollada. </t>
  </si>
  <si>
    <t>Logros: 
* Se logro consolidar los criterios para definir si un PRB cuenta con estrategia de participación
* Se logro culminar el proceso de construcción del documento de orientaciones para la incorporación de la estartegia de participación en los PRB
* Se logro trabajar colectivamente el documento de orientaciones con la Dirección de Participación y los Grupos Internos de Trabajo Territorial.
* Se logra avanzar en el cumplimiento de la meta, a pesar de que en el primer trimestre no se habia podido avanzar
Durante el periodo no se presentaron dificultades en el marco de este indicador</t>
  </si>
  <si>
    <t>60% PRB con estrategia de participación territorial diseñada y en implementación</t>
  </si>
  <si>
    <t>El indicador 19 busca medir la incorporación de una estrategia de participación en los instrumentos de planeación territorial para la búsqueda, teniendo en cuenta que este instrumento debe contemplar acciones y orientaciones para materializar la participación de las personas y organizaciones que buscan y demás actores relevantes en la búsqueda, en este sentido desde la Dirección de Participación, Contacto con las Víctimas y Enfoques Diferenciales viene realizando un ejercicio de incidencia en la construcción de los PRB con el fin de que cada uno de estos planes contenga acciones y estrategias tendientes a garantizar la participación y generar condiciones para ella, además de incorporar los enfoques diferenciales. 
En el tercer trimestre se registran avances significativos en este indicador, logrando alcanzar la meta del trimestre y además haber avanzado durante el periodo trimestral en la revisión y retroalimentación de los planes para lograr cualificar los documentos con las acciones que viene adelantando la UBPD en materia de garantía para la participación en el marco de los planes regionales de búsqueda. En este sentido se reportan 8 nuevos planes con estrategia de participación incorporada, para llegar a un total de 18 en el año y un cumplimiento del 100% de la meta para el periodo.
Con el fin de avanzar en la definición de estas estrategias y poder consolidar las orientaciones respecto al abordaje del tema a la hora de construir los planes regionales o hacer su actualización, se culminó en el tercer trimestre la construcción del documento “Estrategia de participación e incorporación de los enfoques diferenciales, étnicos y de género, en la búsqueda de las personas dadas por desaparecidas en el contexto y en razón del conflicto armado, en el marco de los planes regionales de búsqueda”, el cual esta pendiente de la aprobación por parte de la Dirección General para su socialización con todos los servidores y servidoras de la UBPD. También se culmino la construcción de la ruta de participación en el marco de los planes regionales de búsqueda.
Los planes reportados en el tercer trimestre son: PRB Eje Bananero, PRB Sur de Urabá, PRB Bajo Atrato, PRB Sur del Huila, PRB Caquetá Centro, PRB Caquetá Norte, PRB Caquetá Sur, PRB Sarare</t>
  </si>
  <si>
    <t>Teniendo en cuenta lo reportado en el avance del periodo, se evidencia el reporte acumulado de 18 PRB (60% de cumplimiento acumulado) con estrategias de participación diseñadas, cumpliendo la meta acumulada para el tercer trimestre equivalente a 8 PRB, es decir el 27% del total esperado para la vigencia (30 PRB con estrategias de participación diseñadas e implementadas).
Se desarrollaron soportes de la gestión desarrollada</t>
  </si>
  <si>
    <t xml:space="preserve">Logros:
1.	Construcción del documento 1. Documento “Estrategia de participación e incorporación de los enfoques diferenciales, étnicos y de género, en la búsqueda de las personas dadas por desaparecidas en el contexto y en razón del conflicto armado, en el marco de los planes regionales de búsqueda” 2. Ruta de participación en el marco de los planes regionales de búsqueda 3. Documentos Planes Regionales de Búsqueda
2.	Construcción de la ruta de participación en el marco de los planes regionales de búsqueda
3.	Trabajo articulado entre los Grupos Internos de Trabajo Territorial y la Dirección Técnica de Participación, Contacto con las Víctimas y Enfoques Diferenciales para elaborar las estrategias de participación
4.	Profundización en los enfoques diferenciales para su incorporación en las estrategias de participación
Dificultades:
1.	Retrasos en las labores de actualización de los planes ya formulados para reflejar en los documentos plan, las estrstegias de participación, que incluso, en algunos de ellos ya se están implementando, pero que en algunos casos no se reflejan en los documentos. Estos retrasos en la actualización están asociados al tiempo que se debe emplear para la implementación de los planes, la formulación de nuevos y todas las labores que deben adelantar los Grupos Internos de Trabajo Territorial en el marco del mandato de la UBPD
</t>
  </si>
  <si>
    <t>Indicador 20. Número de entregas dignas realizadas</t>
  </si>
  <si>
    <t>119 entregas dignas realizadas</t>
  </si>
  <si>
    <t>Dirección Técnica de Participación, Contacto con las Víctimas y Enfoque Diferencial y Grupos Internos de Trabajo Territorial</t>
  </si>
  <si>
    <t>5 entregas dignas realizadas</t>
  </si>
  <si>
    <t>En el primer trimestre de la vigencia 2022, la UBPD ha liderado el desarrollo de 3 entregas Dignas, con la JEP, el Instituto Nacional de Medicina Legal y Ciencias Forenses - INMLCF, y apoyado el desarrollo de 2 entregas dignas, desde la articulación con la Fiscalía General de la Nación (FGN) y el Grupo interno de trabajo de búsqueda, identificación y entrega de personas desaparecidas (GRUBE), en conjunto con los Grupos Internos de Trabajo Territorial y los referentes de Entregas Dignas, en los siguientes municipios: Samaná, San Onofre y Puerto Gaitán. Estas entregas fueron orientadas desde lineamientos, procedimiento y protocolo de la UBPD para estas acciones y los lineamientos de enfoques diferenciales y de género (mujer y LGTB) para la participación de las familias, comunidades y organizaciones acompañantes.
A su vez, la UBPD, ha adelantado acciones de articulación interinstitucional para el desarrollo de entregas dignas con la JEP, el GRUBE y Políticas Públicas de la FGN, el INMLCF y la Unidad para la Atención y Reparación a las Víctimas - UARIV. Con esta última desde el mes de febrero se retoman actividades orientadas a la finalización del protocolo de relacionamiento, para la articulación en la atención psicosocial, asistencia funeraria y la participación de familiares en procesos de búsqueda de personas dadas por desaparecidas, protocolo que orienta el relacionamiento para el desarrollo de las Entregas Dignas entre otros.
Durante el primer trimestre la UBPD ha dirigido acciones de articulación con la JEP, el INMLCF, la UARIV y organizaciones acompañantes tales como FUNDECOS, CEDAT, MOVICE y EQUITAS, para el acompañamiento de las tres (3) Entregas e Inhumaciones Dignas enmarcadas en el Plan Regional de Búsqueda del Magdalena Caldense. Además, para dar inicio a la coordinación de las Entregas Dignas con la Fiscalía, en el primer trimestre del 2022, se presentaron y revisaron las Solicitudes de Búsqueda/casos, en la Mesa Técnica (mecanismo de seguimiento al convenio 030 Entre la FGN y la UBPD). Se destaca que del citado espacio de relacionamiento con el GRUBE se define el desarrollo de 2 entregas e inhumaciones dignas desde el rol de coordinación una (1), y desde el rol de contribución una (1). 
Como parte de las acciones que viene realizando la UBPD para la mejora de las acciones en el desarrollo de las entregas dignas y de todo el proceso de planeación y alistamiento de cada una de ellas, se viene realizando un ajuste al procedimiento del sistema de gestión integral y se viene construyendo un Protocolo de Entregas e Inhumaciones Dignas con Carácter Humanitario y Extrajudicial, que permita aclarar el procedimiento para las entregas donde está presente la UBPD. 
El instrumento en el cual se viene consolidando la información de las entregas dignas fue creado por la Dirección Técnica de Participación, Contacto con las Víctimas y Enfoques Diferenciales y viene siendo actualizado todos los meses para permitir a las demás áreas de la entidad contar con la información actualizada.</t>
  </si>
  <si>
    <t xml:space="preserve">El reporte de avance da cuenta del cumplimiento de la meta trimestral alcanzando un resultado parcial óptimo. De igual forma, los avances cualitativos descritos hacen referencia de manera clara a la gestión desarrollada para la consecución de la meta trimestral.
Se recomienda agilizar los aspectos pendientes en la construcción del protocolo de entregas dignas e inhumaciones, así como del procedimiento de entregas dignas, de tal forma que en el próximo trimestre se pueda contar con estos documentos orientadores finalizados.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En cuanto a los soportes, específicamente en lo relacionado con los informes de gestión interna de las entregas dignas, es recomendable omitir el pie de página pues no contienen ningún control documental. Tenerlo en cuenta para próximos informes.
</t>
  </si>
  <si>
    <t>29 entregas dignas realizadas</t>
  </si>
  <si>
    <t>17 entregas dignas realizadas</t>
  </si>
  <si>
    <t>En el segundo trimestre de la vigencia 2022, la UBPD realizo 12 entregas dignas de acuerdo a lo contemplado en los lineamientos, en el procedimiento y con la incorporación de los enfoques diferenciales y de género (mujer y LGBTI). Estas entregas se realizan en coordinación y articulación de la JEP, el Instituto Nacional de Medicina Legal y Ciencias Forenses,  el GRUBE de la Fiscalía General de la Nación, los Grupos Internos de Trabajo Territoriales y las referentes temáticas de Entregas Dignas de la Dirección de Participación, Contacto con las Víctimas y Enfoques Diferenciales, en los siguientes municipios de Samaná Caldas, San Luis de Gaceno Boyacá, Vistahermosa y El Castillo Meta, Apartadó y Medellín Antioquia, San José del Guaviare, Villanueva Casanare, Doncello Caquetá, Montería Córdoba y en Puerto Boyacá. De estas entregas se realizó una en el rol de dirección y once en los roles de coordinación y contribución. 
Así mismo, se dio continuidad a la coordinación de las Entregas Dignas con la Fiscalía y el seguimiento a las solicitudes que pueden derivar en entrega, las cuales se presentaron y revisaron en la Mesa Técnica (mecanismo de seguimiento al convenio 030 Entre la FGN y la UBPD); espacio liderado por la Subdirección General de la UBPD, el Grupo de Políticas Públicas y Estrategia de Paz y el GRUBE – FGN. En el segundo trimestre se realizaron dos (2) mesas de trabajo en el nivel central y en territorio se realizaron reuniones de coordinación en cada una de las 12 entregas realizadas. 
Cabe destacar, que como parte de las acciones que viene realizando la UBPD para la mejora de las acciones en el desarrollo de las entregas dignas y del proceso de planeación y alistamiento de cada una de ellas, se presentó: La segunda versión publicada del procedimiento de Entregas e Inhumaciones Dignas, el cual acoge el proceso de relacionamiento con entidades, las reflexiones y recomendaciones de los GITT, en el marco de la implementación de las ED, y las acciones de apoyo y acompañamiento de las referentes de Entregas Dignas; Primera versión del Protocolo de Entregas e Inhumaciones Dignas con Carácter Humanitario y Extrajudicial, sobre el cual se continúan realizando ajustes y mejoras para el protocolo.
Adicionalmente, se avanzó en construir capacidad instalada en cuanto a la apropiación de los lineamientos de entrega digna de la UBPD y su puesta en práctica en el relacionamiento con el GRUBE de la Fiscalía. 
Teniendo en cuenta las dificultades en el cumplimiento de la meta se realizará en el mes de julio una mesa de trabajo que analizará la situación y las posibilidades de cumplimiento de la meta, lo que permita activar acciones en el marco de un plan para el cumplimiento o hacer una solicitud de ajuste de la meta.</t>
  </si>
  <si>
    <t xml:space="preserve">De acuerdo con el avance cuantitativo reportado, el indicador se encuentra en nivel de riesgo de cumplimiento, pues el total acumulado al segundo trimestre es de 17 frente a la meta acumulada esperada que era de 29. 
Se acogieron las recomendaciones de clarificar el total de entregas dignas realizadas en el periodo haciendo referencia al rol ejercido por la UBPD en las mismas. Asimismo se hizo referencia a la continuidad en la preparación de instrumentos como protocolos y procedimientos que contribuyen a clarificar las acciones asociadas a las entregas dignas y facilitan la realización de las mismas, los cuales han sido construidos de forma participativa. Al respecto se recomienda la respectiva socialización con los Grupos Internos de Trabajo Territorial.
Se completaron los principales logros y dificultades del periodo haciendo referencia a las situaciones que impidieron alcanzar el resultado esperado y las expectativas que a la fecha se tienen para el resto de la vigencia, incluyendo la programación de una mesa de trabajo que analizará la situación y las posibilidades de cumplimiento de la meta. 
Cnsiderando que las entregas dignas dependen de la oportunidad en los procesos de identificación de cuerpos por parte del Instituto Nacional de Medicina Legal y en gran medida de otras acciones que debe llevar a cabo la Fiscalía General de la Nación, es importante que las dificultades en este relacionamiento sean identificadas claramente y analizadas en cuanto a la incidencia que puede tener la UBPD para poner en práctica las acciones a las que haya lugar.
Se anexaron soportes de la gestión desarrollada. 
</t>
  </si>
  <si>
    <t>Logros:
* Durante 2022 se ha avanzado en las entregas dignas en el rol de dirección, lo que no habia sucedido en vigencias anteriores
* Ya se cuenta con la segunda versión del publicada del procedimiento de Entregas e Inhumaciones Dignas, el cual acoge el proceso de relacionamiento con entidades, las reflexiones y recomendaciones de los Grupos Internos de Trabajo Territorial, en el marco de la implementación de las entregas, y las acciones de apoyo y acompañamiento de las referentes de Entregas Dignas. 
* Se cuenta con una primera versión del Protocolo de Entregas e Inhumaciones Dignas con Carácter Humanitario y Extrajudicial, el cual continuará con la incorporación de las orientaciones de la directora general.
* Las Entregas Dignas fueron desarrolladas desde los lineamientos de enfoques diferenciales y de género (mujer y LGTB) para la participación de las familias, comunidades y organizaciones acompañantes.
Dificultades:
* las entregas dependen de los avances de entidades como la Fiscalía y el Instituto Nacional de Medicina Legal en los procesos de identificación y otros tramites que retrasan la posibilidad de adelantar estas entregas, este es uno de los factores que influye en el riesgo de cumplimiento de la meta del indicador 
* Algunas de las entregas programadas por la UBPD para el 2022 obedecian a los cuerpos que habia encontrado la UBPD, pero los procesos de identificación que debe adelantar y certificar el Instituto Nacional de Medicina Legal han demorado mas tiempo del que se tenia proyectado
* teniendo en cuenta las dificultades en el cumplimiento de la meta se realizará en el mes de julio una mesa de trabajo que analizará la situación y las posibilidades de cumplimiento de la meta, lo que permita activar acciones en el marco de un plan para el cumplimiento o hacer una solicitud de ajuste de la meta</t>
  </si>
  <si>
    <t>74 (62,2%) entregas dignas realizadas</t>
  </si>
  <si>
    <t>28 (38,7%) entregas dignas realizadas</t>
  </si>
  <si>
    <t xml:space="preserve">Para el tercer trimestre se reporta un avance cuantitativo en la meta de once (11) nuevas entregas dignas, llegando a 28 entregas durante el año y llegando a un cumplimiento del 38% la meta trimestral con un bajo nivel de cumplimiento. En este sentido es importante mencionar dos situaciones que afectaron el cumplimiento de este indicador. En primer lugar, la proyección de la meta se realizó a finales de 2021 con la expectativa que habían generado los avance en materia de recuperación de cuerpos por parte de la UBPD, esperando que los tramites de identificación presentaran mejores resultados, sin embargo, estos procesos no avanzaron en los tiempos esperados. La segunda situación que ha afectado el cumplimiento de la meta es que las acciones que se deben adelantar para poder llegar al momento de la entrega digna dependen de la Fiscalía general de la Nación y del Instituto Nacional de Medicina Legal y Ciencias Forenses y los tiempos de estas entidades no han permitido los avances proyectados por la UBPD para el 2022.
Teniendo en cuenta que el indicador muestra un nivel de cumplimiento crítico para el tercer trimestre y los análisis del indicador que se ha realizado al interior de la UBPD, se esta tramitando actualmente una disminución de la meta, llevándola a un nivel cumplible dentro del año y permitiendo redistribuir los recursos asignados a las entregas que no se realizarían durante el 2022. 
Las once entregas e inhumaciones dignas se realizaron en Medellín, Villavicencio, Arauca, Montería, San José del Guaviare, Guachucal en Nariño, Cartagena del Chaira en Caquetá y San Juan de Arama en el departamento del Meta.  Para estas entregas se dispusieron los recursos necesarios para su realización y fueron orientadas por los lineamientos y procedimiento de entregas dignas, además de los lineamientos frente a la incorporación de los enfoques diferenciales y de género.
En el marco de la articulación interinstitucional para la realización de las entregas, durante el tercer trimestre se desarrollaron tres sesiones de mesa técnica con la Fiscalía General de la Nación, en el marco del convenio 030. En estas mesas se hace seguimiento a las solicitudes de búsqueda que podrían derivar en entrega y se coordinan las acciones para llevarlas a cabo. A su vez, se articulo con el Instituto Nacional de Medicina Legal para avanzar en el alistamiento de cinco entregas dignas, donde la UBPD cumple el rol de dirección. 
Durante el tercer trimestre la UBPD ha dirigido acciones de articulación FUNDECOS, CEDAT, MOVICE, Corporación Jurídica Libertad y EQUITAS, Colectivo Orlando Fals Borda, para el acompañamiento de Entregas e Inhumaciones Dignas, con la participación de familiares que han contado con el acompañamiento previo de las citadas Organizaciones.  </t>
  </si>
  <si>
    <t>De acuerdo con el avance cuantitativo reportado, el indicador se encuentra en nivel crítico, pues el total acumulado al tercer trimestre es de 28 frente a la meta acumulada esperada que era de 74.
Estos resultados están en línea con los logros y dificultades reportados por la DTPCVED, en cuanto al represamiento de las acciones que se deben adelantar por parte de la Fiscalía General de la Nación y el Instituto Nacional de Medicina Legal y Ciencias Forenses para poder llegar al momento de la entrega digna, lo que no ha permitido los avances proyectados por la UBPD para la presente vigencia.
Se anexaron soportes de la gestión desarrollada.</t>
  </si>
  <si>
    <t>Logros:
* Durante 2022 se ha avanzado en las entregas dignas en el rol de dirección, lo que no habia sucedido en vigencias anteriores
* Las Entregas Dignas fueron desarrolladas desde los lineamientos de enfoques diferenciales y de género (mujer y LGTB) para la participación de las familias, comunidades y organizaciones acompañantes.
Dificultades:
* las entregas dependen de los avances de entidades como la Fiscalía y el Instituto Nacional de Medicina Legal en los procesos de identificación y otros tramites que retrasan la posibilidad de adelantar estas entregas, este es uno de los factores que influye en el riesgo de cumplimiento de la meta del indicador 
* Algunas de las entregas programadas por la UBPD para el 2022 obedecian a los cuerpos que habia encontrado la UBPD, pero los procesos de identificación que debe adelantar y certificar el Instituto Nacional de Medicina Legal han demorado mas tiempo del que se tenia proyectado</t>
  </si>
  <si>
    <t>Indicador 21. Número de reencuentros realizados</t>
  </si>
  <si>
    <t>5 reencuentros realizados</t>
  </si>
  <si>
    <t>Dirección Técnica de Participación, Contacto con las Víctimas y Enfoque Diferencial</t>
  </si>
  <si>
    <t>0 reencuentros realizados</t>
  </si>
  <si>
    <t>En el primer trimestre de la vigencia 2022 no se han realizado reencuentros de personas encontradas con vida con sus familiares o con personas que buscan, sin embargo, la UBPD viene avanzando en el seguimiento y las gestiones requeridas para avanzar en las solicitudes que puedan derivar en reencuentros, teniendo en cuenta los lineamientos, procedimientos y los enfoques diferenciales, territorial y de atención psicosocial. En este sentido, se cuenta con 10 solicitudes de búsqueda en las que se ha determinado la competencia de la entidad para avanzar en procedimiento de verificación de la identidad; seis GITT han avanzado en la preparación del establecimiento del primer contacto con la persona viva presuntamente dada por desaparecida. Se han realizado 4 acciones de verificación de la identidad (2 por cotejo dactiloscópico y 2 toma de muestra genética) de las cuales 2 se encuentran pendiente de resultado en proceso de coordinación y articulación con el INMLCF. Por otro lado, se ha definido a partir de los hallazgos de la investigación humanitaria que 3 solicitudes no son competencia de la entidad y 3 están pendientes por determinar la competencia a partir de la ampliación de información.  
En el primer trimestre, impulsado por la Oficina de Planeación, se realizaron 9 mesas de trabajo para la actualización de los procedimientos de Localización de Persona Encontrada con Vida, Verificación de la Identidad y Reencuentro, ajustando las actividades y contenidos a la experiencia de acompañamiento de solicitudes de búsqueda, para dar mayor celeridad y claridad en la armonización de los mismos, cuando la investigación humanitaria y extrajudicial define como hipótesis que la persona dada por desaparecida se encuentra con vida. Actualmente se cuenta con tres procedimientos actualizados en proceso de validación y revisión por parte de grupos internos de trabajo y las direcciones misionales.
El instrumento en el cual se viene consolidando la información de los reencuentros y el seguimiento a las solicitudes de posible reencuentro, fue creado por la Dirección Técnica de Participación, Contacto con las Víctimas y Enfoques Diferenciales y viene siendo actualizado todos los meses con la información que se genera desde el nivel central y lo que comunican los GITT en los ejercicios de seguimiento que se hacen de estas solicitudes.</t>
  </si>
  <si>
    <t xml:space="preserve">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Se anexaron soportes de la gestión desarrollada. Para los siguientes trimestres, se recomienda que en el seguimiento cualitativo se haga referencia a los soportes para que sean fácilmente asociados con los aspectos específicos a los que correspondan. </t>
  </si>
  <si>
    <t>2 reencuentros realizados</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</si>
  <si>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Dirección Técnica de Prospección Recuperación e Identificación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Dirección Técnica de Prospección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Grupos Internos de Trabajo Territorial vienen avanzando articuladamente entre ellos para adelantar acciones de primer contacto con la persona que posiblemente es la persona dada por desaparecida encontrada viva, verificación de identidad y devolución de diálogos de resultados de informe de verificación de identidad.</t>
  </si>
  <si>
    <t xml:space="preserve">De acuerdo con la meta programada trimestralmente, para el periodo no se esperaba ningún avance cuantitativo, sin embargo, se alcanzó un resultado de 2 reencuentros realizados, lo cual significa una victoria temprana para la meta de la vigencia. 
Se evidencia la gestión desarrollada en cuanto a la revisión y actualización del procedimiento respectivo de manera participativa. Se anexaron los soportes de los 2 reencuentros realizados. 
Se resalta que en el avance cualitativo se haga referencia a las gestiones adelantadas hasta el momento que pueden reflejarse en resultados positivos en próximos periodos.
Se anexaron soportes de la gestión desarrollada. </t>
  </si>
  <si>
    <t>Logros: 
* Se realizaron dos reencuentros durante este periodo
* Se logro culminar el proceso de actualización del procedimiento y se participo de las mesas de trabajo para revisar y ajustar el procediimiento de personas encontradas con vida
* Se avanzo en las gestiones para el abordaje de otras solicitudes que podrían derivar en reencuentro
* Se realizaron cuatro sesiones de instancias directivas para revisar competencia de la entidad en solicitudes que podrían derivar en reencuentro
Dificultades:
* Se presentan dificultades en tres solictudes que podrían derivar en reencuentro para tener contacto con las personas supuestamente encontradas con vida</t>
  </si>
  <si>
    <t>4 reencuentros realizados</t>
  </si>
  <si>
    <t>Para el tercer trimestre de 2022 se reporta como avance cuantitativo la realización de dos (2) nuevos reencuentros, llegando a 4 durante el año y superando la meta para el periodo estimada en dos reencuentros, lo que significa un cumplimiento del 200%. A pesar del nivel de cumplimiento por encima de lo estimado para el tercer trimestre, se espera que el indicador cumpla con la meta anual del indicador cercano al 100%, sin sobre pasar los 5 reencuentros proyectados. 
En este periodo se avanza en la coordinación de las acciones en el marco de las solicitudes de posible reencuentro entre los Grupos Internos de Trabajo Territorial y la Dirección Técnica de Participación, Contacto con las Víctimas y Enfoques Diferenciales, en este sentido se realizaron dos espacios directivos para el análisis de las solicitudes y la competencia de la entidad en ellas y se definió competencia en dos solicitudes mas que seguirán avanzando para la materialización del reencuentro.  También se realizaron 9 espacios de coordinación con Grupos Internos de Trabajo Territorial para el abordaje de las solicitudes en las que se tiene hipótesis que la persona dada por desaparecida podría encontrarse con vida para la garantía de la participación e incorporación de los lineamientos de reencuentro, así como los enfoques diferenciales y de género en las acciones de fortalecimiento y diálogos que se adelantan con las personas que buscan y la persona dada por desaparecida encontrada con vida.
Así mismo, en el tercer trimestre se llevó a cabo la socialización del procedimiento aprobado en su segunda versión: Realizar Reencuentro Código: PTA-PR-003 V002 a los y las servidoras de la entidad. Esta socialización estuvo orientada a plantear los principales cambios en el procedimiento y retos identificados en el proceso a partir de la experiencia de la Unidad en los reencuentros realizados. También, Se finaliza la actualización de Lineamientos para Reencuentro para revisión y aprobación por parte de la directora de Participación. Por otra parte, a partir de material compartido por el grupo de curso de vida y discapacidad de la Comisión para el Esclarecimiento de la Verdad y tomando en cuenta sus recomendaciones asociadas al legado de la entidad con relación al trabajo con Niñas, Niños y Adolescentes menores de edad (NNA), se incorporan ajustes al formato de consentimiento informado realización reencuentro – Menor de edad. Una vez aprobados los documentos fueron publicados en la carpeta de los documentos del Sistema de Gestión de la UBPD.
Finalmente, es importante mencionar que se continua con las gestiones y el seguimiento articulado entre las dependencias de la UBPD, a las solicitudes que podrían derivar en reencuentro.
Como soporte se incluye el informe trimestral realizado por las referentes tematicas de reencuentros, teniendo en cuenta que en el tema de reencuentros hay información reservada y confidencial.</t>
  </si>
  <si>
    <t>Validando lo reportado en el soporte cargado, denominado “Informe Reencuentros Segundo Trimestre de 2022” se evidencia el reporte de los dos reencuentros en Villavicencio y Medellín con fechas del 04/08/2022 y el 05/09/2022 respectivamente, sin embargo, se sugiere que los soportes anexados vengan sin marca de agua.
Se reconoce la gestión realizada por la DTPCVED al llevar el indicador en sobrecumplimiento, haciendo falta para la gestión de cuarto trimestre un solo reencuentro. Se hizo referencia a los logros y dificultades presentados en el periodo en cuanto a la gestión del indicador.
Se anexaron soportes de la gestión desarrollada.</t>
  </si>
  <si>
    <t>Logros:
1. Avance cuantitativo en el cumplimiento de la meta del indicador
2. Socialización del procedimiento de reencuentros con los servidores y servidoras de la UBPD
3. Articulación entre los Grupos Internos de Trabajo Territorial y la Dirección Técnica de Participación, Contacto con las Víctimas y Enfoques Diferenciales para el abordaje, las gestiones y el seguimiento a las solicitudes de búsqueda que podrian derivar en reencuentros
4. Incorporación de recomendaciones de la Comisión para el Esclarecimiento de la Verdad, ajustando uno de los formatos usados en el procedimiento relacionado con el consentimiento informado para niños, niñas y adolescentes menores de edad
Dificultades:
1. Durante el proceso de identficación y preparación de los reencuentros hay muchas situaciones que pueden afectar las decisiones de las familias y los participantes, estas decisiones hacen que no sea facil programar metas para los reencuentros y aún mas, los periodos de su realización por esa razón la meta se encuentra en un nivel de cumplimiento tan alto en esta etapa de la vgencia</t>
  </si>
  <si>
    <t>Resultado 14. Personas que buscan involucradas en los Planes Regionales de Búsqueda (PRB)</t>
  </si>
  <si>
    <t>Indicador 22. Número de organizaciones, colectivos, plataformas y comunidades que participan en el marco de los Planes Regionales de Búsqueda (PRB) asociados a las estrategias de búsqueda</t>
  </si>
  <si>
    <t>378 organizaciones, colectivos, plataformas y comunidades que se vinculan a las estrategias de participación en el marco de los Planes Regionales de Búsqueda (PRB)</t>
  </si>
  <si>
    <t>Subdirección General Técnica y Territorial,  Direcciones Técnicas</t>
  </si>
  <si>
    <t>25 organizaciones, colectivos, plataformas y comunidades que se vinculan a las estrategias de participación en el marco de los Planes Regionales de Búsqueda (PRB)</t>
  </si>
  <si>
    <t>44 organizaciones, colectivos, plataformas y comunidades que se vinculan a las estrategias de participación en el marco de los Planes Regionales de Búsqueda (PRB)</t>
  </si>
  <si>
    <t>En este indicador para el primer trimestre de 2022 se reporta el relacionamiento con 44 organizaciones, colectivos, movimientos, plataformas y comunidades, superando la meta del trimestre, fijada en 25 organizaciones, con lo cual se logra un cumplimiento del 176%. Esta diferencia entre los planeado y lo realizado, se debe a la que se ha logrado en el trabajo con las organizaciones y en especial el trabajo que se viene realizando en el marco de los Planes Regionales de Búsqueda. De las 44 organizaciones reportadas, 10 son mesas territoriales de participación efectiva de víctimas y 3 son mesas territoriales de desaparición forzada. También se encuentra un resguardo indígena y 4 actores relacionados con Juntas de Acción Comunal (Juntas u organizaciones de juntas). 
La participación de las 44 organizaciones se ha dado en 59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esta construyendo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Finalmente, y como una de las acciones mas importantes en el marco del relacionamiento con las organizaciones, es la firma de 10 convenios a inicios de 2022 para el fortalecimiento de la estrategia red de apoyo y para garantizar las condiciones para la participación de las personas que buscan. 
A partir de la recomendación de la Oficina Asesora de Planeación y de las necesidades identificadas desde la Dirección Técnica de Participación se actualizó en el primer trimestre de 2022 el directorio de las organizaciones que ya se había elaborado en 2021</t>
  </si>
  <si>
    <t xml:space="preserve">De acuerdo con el reporte de avance cuantitativo y la programación trimestral de la meta, se evidencia un sobrecumplimiento, que según el reporte cualitativo se debe al impacto generado por la implementación de los PRB, lo cual es muy positivo. Se recomienda analizar en el transcurso del próximo trimestre, los resultados obtenidos en cuanto al cumplimiento de meta para determinar si se requiere alguna modificación de la misma. 
Se destaca la disponibilidad de un directorio nacional de OCMP que participan del proceso de búsqueda. Esta información permitirá conocer el porcentaje de aquellas con las cuales no se ha tenido relacionamiento desde que inició el mandato de la UBPD o encontrar aquellas que llevan tiempo sin participar activamente en los procesos de búsqueda con la UBPD.
Se anexaron soportes de la gestión desarrollada. Para los siguientes trimestres, se recomienda que en el seguimiento cualitativo se haga referencia a los soportes para que sean fácilmente asociados con los aspectos específicos a los que correspondan. </t>
  </si>
  <si>
    <t>108 organizaciones, colectivos, plataformas y comunidades que se vinculan a las estrategias de participación en el marco de los Planes Regionales de Búsqueda (PRB)</t>
  </si>
  <si>
    <t>105 organizaciones, colectivos, plataformas y comunidades que se vinculan a las estrategias de participación en el marco de los Planes Regionales de Búsqueda (PRB)</t>
  </si>
  <si>
    <t>En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
De las 61 organizaciones reportadas para el segundo trimestre, 12 son mesas territoriales de participación efectiva de víctimas y 2 son mesas territoriales de desaparición forzada. También se encuentran 11 cabildos, resguardos u organizaciones indígenas, 13 relacionadas con consejos comunitarios o comunidades negras, afrocolombianas, raizales o palenqueras, tres de ellas en una jornada con el sistema integral de paz en el departamento de San Andrés y 5 actores relacionados con Juntas de Acción Comunal (Juntas u organizaciones de juntas). 
La participación de las 105 organizaciones reportadas en los dos primeros trimestres se ha dado en 163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ha construido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dicho documento se ajustó en el segundo trimestre de 2022 de acuerdo con las observaciones y demas aportes recibidos por parte de la dirección general y la directora de participación, y en la actualidad se encuentra en proceso de aprobación para avanzar en su socialización en el segundo semestre del año.
Finalmente, y como una de las acciones mas importantes en el marco del relacionamiento con las organizaciones, es la implementación de 10 convenios a inicios de 2022 para el fortalecimiento de la estrategia red de apoyo y para garantizar las condiciones para la participación de las personas que buscan.</t>
  </si>
  <si>
    <t xml:space="preserve">De acuerdo con el reporte de avance cuantitativo y la programación trimestral de la meta, se evidencia un nivel óptimo de cumplimiento. 
Se aclaró la continuidad en la preparación del documento de orientaciones sobre el relacionamiento con organizaciones, colectivos, movimientos, plataformas y comunidades haciendo referencia a los ajustes realizados durante el periodo para su aprobación y socialización en el segundo semestre del año.
Desde el primer trimestre se ha hecho referencia a los 10 convenios establecidos a inicios de 2022 para el fortalecimiento de la estrategia de red de apoyo, sin embargo, hace falta describir los resultados concretos esperados con estos convenios y los avances que hayan al respecto en la vigencia. 
Se recomienda que en los proximos trimestres se haga referencia a los logros concretos que se han obtenido de la participación de las organizaciones, colectivos, plataformas  y comunidades en el marco de PRB asociados a las estrategias de búsqueda.
Se anexaron soportes de la gestión desarrollada. </t>
  </si>
  <si>
    <t xml:space="preserve">Logros: 
* Cumplimiento de la meta trimestral de relacionamiento con organizaciones
* Mayor articulación entre el nivel central y el nivel territorial de la entidad para avanzar en el relacionamiento con las organizaciones y hacerlo de manera coordinada
* Avances en la implementación de la red de apoyo a partir de los convenios que se firmaron en 2022 con organizaciones de la sociedad civil y que ha permitido mayor presencia de la entidad en el nivel territorial y generar canales de confianza con las personas que buscan
Dificultades:
* Algunos de los espacios con organizaciones no han podido ser sistematizados y no se ha podido gestionar una evidencia de la realización de estas acciones, esta dificultad esta asociada a temas logisticos y temas de seguridad 
* Las condiciones de seguridad no han permitido avanzar en algunas actividades proyectadas con organizaciones en algunos territorios
</t>
  </si>
  <si>
    <t>243 organizaciones, colectivos, plataformas y comunidades que se vinculan a las estrategias de participación en el marco de los Planes Regionales de Búsqueda (PRB)</t>
  </si>
  <si>
    <t>207 organizaciones, colectivos, plataformas y comunidades que se vinculan a las estrategias de participación en el marco de los Planes Regionales de Búsqueda (PRB)</t>
  </si>
  <si>
    <t xml:space="preserve">En el tercer trimestre de 2022 se reporta un avance en el relacionamiento con 102 nuevas organizaciones, colectivos, movimientos, plataformas y comunidades, llegando a 207 organizaciones durante la vigencia, teniendo en cuenta las 105 que se reportaron en el segundo trimestre. La meta programada para este indicador en el tercer trimestre es de 243, con lo cual se logra un cumplimiento del 85%. Si bien no se cumple la meta para el trimestre, se vienen adelantando acciones para lograr su cumplimiento en el último periodo trimestral, teniendo en cuenta que los Grupos Internos de Trabajo Territorial, ya tienen programadas acciones con organizaciones en lo que resta del año en un trabajo coordinado con la Dirección Técnica de participación, Contacto con las Víctimas y Enfoques Diferenciales.
De las 102 organizaciones reportadas para el tercer trimestre, 28 son mesas territoriales de participación efectiva de víctimas y 1 mesa territorial de desaparición forzada. También se encuentran 28 cabildos, resguardos u organizaciones indígenas, 13 relacionadas con consejos comunitarios o comunidades negras, afrocolombianas, raizales o palenqueras, 5 organizaciones de enfoque diferencial de género (mujer y LGBTI) y 6 actores relacionados con Juntas de Acción Comunal (Juntas u organizaciones de juntas). 
La participación de las 207 organizaciones reportadas en los tres primeros trimestres de la vigencia 2022, se ha dado en 313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Es importante resaltar las acciones con organizaciones alrededor de la sesión del consejo asesor, realizada en el mes de septiembre, además el trabajo que se viene realizando con la implementación de la red de apoyo a través de convenios con las organizaciones Colectivo Socio Jurídico Orlando Fals Borda, Comité de Solidaridad con los Presos Políticos, CREDHOS, Caribe Afirmativo, Corporación Desarrollo y Paz para el magdalena Medio, MAFAPO, Reiniciar, ASOFAVIDA, ASFADDES y Pastoral Social. 
</t>
  </si>
  <si>
    <t xml:space="preserve">De acuerdo con el avance cuantitativo reportado, el indicador se encuentra en nivel de riesgo de cumplimiento, pues el total acumulado al tercer trimestre es de 207 “organizaciones, colectivos, plataformas y comunidades que participan en el marco de los Planes Regionales de Búsqueda (PRB) asociados a las estrategias de búsqueda”, frente a la meta acumulada esperada que era de 243.
En cuanto a las 102 organizaciones reportadas la cifra expuesta no corresponde a la desagregación por tipo de mesas realizado, la suma total de las organizaciones da 81. Se debe continuar las acciones reportadas con las organizaciones y la red de apoyo, con el fin de dar cumplimiento a la meta en el cuarto trimestre.
Se anexaron soportes de la gestión desarrollada. </t>
  </si>
  <si>
    <t>Logros:
* Mayor articulación entre el nivel central y el nivel territorial de la entidad para avanzar en el relacionamiento con las organizaciones y hacerlo de manera coordinada
* Avances en la implementación de la red de apoyo a partir de los convenios que se firmaron en 2022 con organizaciones de la sociedad civil y que ha permitido mayor presencia de la entidad en el nivel territorial y generar canales de confianza con las personas que buscan
Dificultades:
* Algunos de los espacios con organizaciones no han podido ser sistematizados y no se ha podido gestionar una evidencia de la realización de estas acciones, esta dificultad esta asociada a temas logisticos y temas de seguridad 
* Las condiciones de seguridad no han permitido avanzar en algunas actividades proyectadas con organizaciones en algunos territorios</t>
  </si>
  <si>
    <t>Indicador 23. Número de personas que participan en el marco de los Planes Regionales de Búsqueda (PRB) asociados a las estrategias de búsqueda</t>
  </si>
  <si>
    <t>4758 personas que se vinculan a las estrategias de participación en el marco de los Planes Regionales de Búsqueda (PRB)</t>
  </si>
  <si>
    <t>Dirección Técnica de Participación, Contacto con las Víctimas y Enfoque Diferencial, Grupos Internos de Trabajo Territorial</t>
  </si>
  <si>
    <t xml:space="preserve">Subdirección General Técnica y Territorial, Direcciones Técnicas </t>
  </si>
  <si>
    <t>576 personas que se vinculan a las estrategias de participación en el marco de los Planes Regionales de Búsqueda (PRB)</t>
  </si>
  <si>
    <t>573 personas que se vinculan a las estrategias de participación en el marco de los Planes Regionales de Búsqueda (PRB)</t>
  </si>
  <si>
    <t>Durante el primer trimestre de 2021 se registra la participación de 573 personas en las diferentes actividades que contempla la UBPD (diálogos iniciales, diálogos de devolución, diálogos de ampliación, diálogos de implementación de acciones humanitarias y acciones de asesoría, orientación y fortalecimiento). La meta para este trimestre era de 576 personas participando, lo que significa un cumplimiento del 99,5% de la meta trimestral, llegando a estar en el rango de cumplimiento óptimo y acorde a la planeación. 
Las 573 personas que participaron lo hicieron a través de los diferentes tipos de dialogo contemplados por la UBPD, de la siguiente manera: 283 personas participaron en diálogos, 122 personas participaron de alguna acción de asesoría, orientación y fortalecimiento y 168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 
De manera articulada con la Subdirección General y la Dirección Técnica de Información, Planeación y Localización para la Búsqueda, se ha buscado incorporar un sistema de seguimiento a la oportunidad en la participación, en el Sistema de Información Misional y en este sentido tendremos este tipo de alertas cuando el sistema de información entre en funcionamiento.</t>
  </si>
  <si>
    <t xml:space="preserve">De acuerdo con el reporte de avance cuantitativo y la programación trimestral de la meta, se evidencia un cumplimiento óptimo para el periodo. Se hace referencia a las gestiones desarrolladas que facilitaron alcanzar este resultado, de tal forma que puedan ser replicadas en los próximos trimestres para mantener el comportamiento positivo de la meta.
Se destaca la gestión adelantada para incorporar en el sistema de información misional, un seguimiento a la oportunidad en la participación de personas, lo cual  permitirá tener mayor control de la información de aquellas personas que han tenido alguna participación en procesos de búsqueda, pero que con el tiempo han desertado o no han vuelto a vincularse. Lo anterior, con el fin de no perder de vista a esas personas y poderlas contactar nuevamente.
Se anexaron soportes de la gestión desarrollada. Para los siguientes trimestres, se recomienda que en el seguimiento cualitativo se haga referencia a los soportes para que sean fácilmente asociados con los aspectos específicos a los que correspondan. </t>
  </si>
  <si>
    <t>1766 personas que se vinculan a las estrategias de participación en el marco de los Planes Regionales de Búsqueda (PRB)</t>
  </si>
  <si>
    <t>1845 personas que se vinculan a las estrategias de participación en el marco de los Planes Regionales de Búsqueda (PRB)</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</si>
  <si>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</si>
  <si>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De acuerdo con el reporte de avance cuantitativo y la programación trimestral de la meta, se evidencia un cumplimiento óptimo para el periodo. Se hace referencia a las gestiones desarrolladas que facilitaron alcanzar este resultado, de tal forma que puedan ser replicadas en los próximos trimestres para mantener el comportamiento positivo de la meta.
Se destaca la diferenciación de los mecanismos de participación mediante los cuales e vincularon las 1845 personas en el semestre. Asimismo, se destaca consideración de nuevas estrategias de participación para personas que se encuentran en el exterior y por fuera del alcance de los PRB existentes.
Se anexaron soportes de la gestión desarrollada. 
Se recomienda que en los proximos trimestres se haga referencia a los logros concretos que se han obtenido de la participación de las personas en el marco de PRB asociados a las estrategias de búsqueda.</t>
  </si>
  <si>
    <t>Logros:
*Se avanzó en la garantia de las condiciones para la participación de familiares en el exterior
* se avanzó en las gestiones de 6 solicitudes de atención psicosocial, salud integral u orientación en procesos de reparación integral, en el marco de la articulación con el Ministerio de Salud y la Unidad para las Víctimas
* Se trabajó en la incorporación e implementación de las estrategias de participación en los planes regionales de búsqueda, para garantizar la participación de las personas y organizaciones 
Dificultades:
* la capacidad operativa de la entidad no permite tener la periodicidad de los dialogos y acciones de asesoría, orientación y fortalecimiento que esperan algunas de las personas que buscan</t>
  </si>
  <si>
    <t>3098 personas que se vinculan a las estrategias de participación en el marco de los Planes Regionales de Búsqueda (PRB)</t>
  </si>
  <si>
    <t>3151 personas que se vinculan a las estrategias de participación en el marco de los Planes Regionales de Búsqueda (PRB)</t>
  </si>
  <si>
    <t xml:space="preserve">Durante el tercer trimestre de 2022 se registra la participación de 1.306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3.151 personas que han participado en los procesos de búsqueda. La meta para el tercer trimestre era de 3.098 personas participando, lo que significa un cumplimiento del 101,7% de la meta trimestral, llegando a estar en el rango de cumplimiento óptimo y acorde a la planeación. 
Las 3.151 personas que han participado en 2022, lo hicieron a través de los diferentes tipos de dialogo contemplados por la UBPD, de la siguiente manera: 1.525 personas participaron en diálogos, 489 personas participaron de alguna acción de asesoría, orientación y fortalecimiento y 1.137 personas participaron en más de un dialogo o acción de participación. Des estas personas, 2.021 de ellas han sido mujeres, 918 hombres, 2 reconocidos como intersexuales y 210 sin información. A su vez, 312 de ellas pertenecen a comunidad afrocolombiana, 207 a comunidades indígenas, una persona a comunidad raizal y una perteneciente a comunidad Rrom.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t>
  </si>
  <si>
    <t>De acuerdo con el reporte de avance cuantitativo y la programación trimestral de la meta, se evidencia un cumplimiento óptimo para el periodo.
Se destaca el reporte del desarrollo e implementación de estrategias de participación de familiares en el exterior, estrategia para la participación de personas que no se encuentren en territorios de cobertura de los equipos territoriales y el fortalecimiento de la participación en el marco de la construcción, implementación y seguimiento de los Planes Regionales de Búsqueda.
Se anexaron soportes de la gestión desarrollada.</t>
  </si>
  <si>
    <t>Logros:
* Se logro el cumplimiento de la meta trimestral y se registra un nivel de cumplimiento optimo 
* se avanzo en la garantia de las condiciones para la participación de familiares en el exterior
* Se trabajo en la incorporación e implementación de las estartegias de participación en los planes regionales de búsqueda, para garantizar la participación de las personas y organizaciones 
Dificultades:
* la capacidad operativa de la entidad no permite tener la periodicidad de los dialogos y acciones de asesoría, orientación y fortalecimiento que esperan algunas de las personas que buscan</t>
  </si>
  <si>
    <t>Resultado 15. Respuestas integrales para la garantía de los derechos de las víctimas, gestionadas por la UBPD para fortalecer la participación</t>
  </si>
  <si>
    <t>Indicador 24. Número de acuerdos con entidades suscritos a nivel nacional y territorial que brindan respuestas integrales a las victimas (Ej: UARIV, Ministerio de Salud, programas sociales, Alcaldías)</t>
  </si>
  <si>
    <t xml:space="preserve">34 acuerdos con entidades suscritos a nivel territorial </t>
  </si>
  <si>
    <t>Dirección Técnica de Participación, Contacto con las Víctimas y Enfoque Diferencial - Grupos Internos de Trabajo Territorial</t>
  </si>
  <si>
    <t>34 acuerdos con entidades suscritos a nivel  territorial</t>
  </si>
  <si>
    <t>0 acuerdos con entidades suscritos a nivel  territorial</t>
  </si>
  <si>
    <t xml:space="preserve">En el primer trimestre de 2022 no se definió una meta cuantitativa para este indicador, teniendo en cuenta que este indicador no se habia trabajado antes en la entidad y se requeria un alistamiento para iniciar con estas acciones. Como avance cualitativo de este indicador, se reporta la articulación y coordinación institucional para dar inicio a las acciones que permitan avanzar cuantitativamente. En el marco de estos ejercicios, la Dirección Técnica de Participación realizó una socialización a los Grupos Internos de Trabajo Territorial del indicador y de todos los aspectos relacionados en la ficha del indicador y con los temas de relacionamiento interinstitucional. Ademas se coordinó con la Subdirección General de la entidad la realización de una jornada de trabajo para el mes de abril donde se aborden las experiencias que se han tenido desde el nivel central en materia de relacionamiento con otras instituciones y las gestiones que se han realizado desde la UBPD con otras entidades para tener unos referentes mas claros de las gestiones que deben realizarse. </t>
  </si>
  <si>
    <t>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t>
  </si>
  <si>
    <t>6 acuerdos con entidades suscritos a nivel territorial</t>
  </si>
  <si>
    <t>7 acuerdos con entidades suscritos a nivel territorial</t>
  </si>
  <si>
    <t>Durante lo transcurrido del segundo trimestre de 2022 se reportan 7 acuerdos con entidades del nivel territorial, en coordinación de los Grupos Internos Territorial, se reporta la articulación y coordinación institucional lo que ha permitido avanzar en la construcción y consolidación de acuerdo y/o compromisos con las distintas entidades e instituciones, en pro de las víctimas.
En este sentido, La Dirección Técnica de Participación continúa enfatizando a los Grupos Internos de Trabajo Territorial la importancia del indicador y la necesidad de mantener un adecuado relacionamiento interinstitucional. 
En el mes de abril con la participación de la Subdirección General de la entidad se adelantó una jornada de trabajo donde se socializo la estrategia de relacionamiento institucional de la UBPD, a su vez, se socializo la hoja de vida del indicador 24 y se abordaron las experiencias que se han tenido desde el nivel central en materia de relacionamiento con otras instituciones y las gestiones que se han realizado desde la UBPD con otras entidades, con el fin de brindar elementos a los Grupos Internos de Trabajo Territorial para lograr los acuerdos que materialicen el indicador y permitan mayores oportunidades para las personas que buscan frente a respuestas integrales y avances en los procesos de búsqueda. En esta jornada de trabajo se resolvieron todas las inquietudes frente al relacionamiento con otras entidades y los acuerdos que podrán ser reportados en este indicador, además de los soportes que se requerían para este reporte. 
Los acuerdos reportados están principalmente relacionados con las gestiones que se han adelantado desde la UBPD para obtener mayor y mejor información para los procesos de búsqueda y vincular a otras entidades en este proceso.
Es necesario mencionar que para este indicador se reportan todos los acuerdos realizados con otras instituciones y podrán ser reportados acuerdos que se celebren con las entidades ya reportadas, pero el reporte será de una nueva reunión donde se defina un acuerdo distinto al existente.</t>
  </si>
  <si>
    <t xml:space="preserve">De acuerdo con la programación trimestral de la meta se esperaba para el segundo periodo alcanzar un total de 6 acuerdos establecidos con entidades nacionales y/o en territorio. Según el reporte cuantitativo se superó la meta alcanzando un total de 7 acuerdos establecidos con entidades en el territorio orientados a contribuir a que las personas que buscan puedan obtener respuestas de las entidades estatales frente a necesidades, inquietudes o tramites de acciones que les permite mejorar sus condiciones de vida o que apunten a la atención y reparación como víctima del conflicto o como parte de poblaciones que puedan ser sujeto de atención por los programas u oferta estatal. Por lo tanto, el indicador queda en nivel de sobrecumplimiento.
Se recomienda continuar garantizando que en las actas de reunión con las diferentes entidades se describan con precisión los acuerdos establecidos que estén orientados a dar cumplimiento a la meta programada.
Se acogió la recomendación de hacer referencia a la jornada de trabajo con los Grupos Internos de Trabajo Territorial en la cual se socializó la estrategia de relacionamiento institucional y se compartieron experiencias que se han tenido desde el nivel central en materia de relacionamiento.  La continuidad de esta interacción y trabajo conjunto con los Grupos Internos de Trabajo Territorial, contribuirá a la consecución de la meta establecida. 
Se anexaron los soportes correspondientes a la gestión desarrollada. </t>
  </si>
  <si>
    <t>Logros:
* Se realizó una jornada de trabajo entre la Dirección de Participación, Contacto con las Víctimas y Enfoques Diferenciales con la Subdirección General Técnica y Territorial y los Grupos Internos de Trabajo Territorial, donde se dialogo alrededor de la estrategia de relacionamiento institucional y sobre el indicador 24 y las maneras de lograr su cumplimiento
* Se han ido identificando las instituciones que podrían aportar en los procesos de búsqueda y se han fortalecido las gestiones con estas entidades a partir de los mapeos realizados en el marco de los Planes Regionales de Búsqueda 
* Se logra el cumplimiento de la meta trimestral y se conocen mas acciones de relacionamiento donde se han podido concretar acuerdos pero no se logro obtener los soportes definitivos para el momento del reporte
Dificultades:
* La gestión de oferta con otras entidades depende de la disponibilidad de los programas y los cupos disponibles para la vinculación a dichos programas, esta situación genera que se hagan gestiones pero no se logren acuerdos con algunas de estas entidades. 
* Se reportan acuerdos del primer trimestre teniendo en cuenta que los soportes definitivos de estas gestiones fueron logrados en el segundo trimestre, teniendo en cuenta que las actas con otras entidades se deben aprobar por las partes y gestionar las firmas de los participantes</t>
  </si>
  <si>
    <t>20 acuerdos con entidades suscritos a nivel  territorial</t>
  </si>
  <si>
    <t xml:space="preserve">Como avance cuantitativo del tercer trimestre de 2022, en este indicador, se reportan 13 acuerdos con entidades, los cuales han sido parte del relacionamiento interinstitucional de la UBPD para las gestiones necesarias en el marco de los procesos de búsqueda y a la atención integral de las personas que buscan. Este indicador se trabaja articuladamente entre la Dirección de Participación y los Grupos Internos de Trabajo Territorial. En este sentido, se vienen desarrollando gestiones con otras instituciones y se vienen registrando compromisos y acuerdos de estas entidades alrededor de las necesidades identificadas por la UBPD en el marco de su labor. 
Para este reporte se incluyen gestiones relacionadas con el acceso a información, seguimiento a condiciones de seguridad en los territorios donde se encuentran las personas que buscan, programación de jornadas de pedagogía y jornadas interinstitucionales de atención a víctimas y gestiones alrededor del trabajo en los cementerios, entre otros. 
Los acuerdos celebrados se han dado en el marco de la articulación que se viene dando en territorio alrededor de los planes regionales de búsqueda y de los pactos regionales por la búsqueda. 
De acuerdo con las proyecciones de los Grupos Internos de Trabajo Territorial, la meta de este indicador va a poder ser cumplida sin contratiempos. 
</t>
  </si>
  <si>
    <t>De acuerdo con la programación trimestral de la meta se esperaba para el tercer trimestre alcanzar un total de 14 acuerdos establecidos con entidades nacionales y/o en territorio. Según el reporte cuantitativo se reportó un total de 13 acuerdos establecidos con entidades en el territorio. Teniendo en cuenta lo anterior y que en el segundo trimestre se reportó un convenio más, el indicador queda en nivel óptimo.
Se recomienda continuar garantizando que en las actas de reunión con las diferentes entidades se describan con precisión los acuerdos establecidos que estén orientados a dar cumplimiento a la meta programada.
Se anexaron los soportes correspondientes a la gestión desarrollada.</t>
  </si>
  <si>
    <t>Logros:
*Cumplimiento de la meta trimestral
*Se avanza en el mapeo de las instituciones que pueden aportar en la búsqueda de personas dadas por desaparecidas o que pueden aportar en soluciones integrales para las víctimas y personas que buscan. 
Dificultades:
* La gestión de oferta con otras entidades depende de la disponibilidad de los programas y los cupos disponibles para la vinculación a dichos programas, esta situación genera que se hagan gestiones pero no se logren acuerdos con algunas de estas entidades. 
* Se reportan acuerdos del segundo trimestre teniendo en cuenta que los soportes definitivos de estas gestiones fueron logrados en el tercer trimestre, teniendo en cuenta que las actas con otras entidades se deben aprobar por las partes y gestionar las firmas de los participantes</t>
  </si>
  <si>
    <t>Estrategia 5. Fortalecimiento Institucional</t>
  </si>
  <si>
    <t>Resultado 16. Programa de Gestión Documental implementado</t>
  </si>
  <si>
    <t>Indicador 25. Porcentaje de cumplimiento de las actividades contenidas en el Programa de Gestión Documental (PGD) por vigencia</t>
  </si>
  <si>
    <t>100% de avance en el desarrollo e implementación del Programa de Gestión Documental (PGD)</t>
  </si>
  <si>
    <t>Subdirección Administrativa y Financiera</t>
  </si>
  <si>
    <t>Todas las dependencias</t>
  </si>
  <si>
    <t>15% de cumplimiento de las actividades contenidas en el Programa de Gestión Documental (PGD)</t>
  </si>
  <si>
    <t>15% de avance de las actividades contenidas en el Programa de Gestión Documental (PGD)</t>
  </si>
  <si>
    <t xml:space="preserve">1. Realizar capacitaciones en materia de gestión documental para todos los servidorxs de la UBPD, en el marco de los lineamientos dados y la normatividad archivística vigente
Durante el primer trimestre de la actual vigencia se elaboró cronograma de capacitaciones para la vigencia 2022 el cual se socializó a todos los servidores a través del memorando UBPD-3-2022-004962, adicionalmente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
2. Realizar visitas de seguimiento a los archivos de gestión de nivel central y territorial, en cumplimiento de la normatividad archivística vigente y los lineamientos internos publicados 
Durante el primer trimestre de la actual vigencia se han realizado visitas de seguimiento y asistencia técnica a los archivos de gestión , tanto de nivel central como territorial.
Nivel Central
Dirección General Prevención y Protección y Consejo Asesor
Oficina de Gestión del Conocimiento
Oficina Asesora de Planeación
Secretaría General
Grupo Interno de Trabajo de Gestión Contractual
Subdirección Administrativa y Financiera
Grupo Interno de Trabajo de Logistica e Inventarios (Almacen)
Oficina Asesora de Planeación
Subdirección General Técnica Territorial
Subdirección de Gestión Humana
Nivel Territorial
Grupo Interno de Trabajo Territorial en Apartadó
Grupo Interno de Trabajo Territorial en Barranquilla
Grupo Interno de Trabajo Territorial en Casanare
Grupo Interno de Trabajo Territorial en Villavicencio
Adicionalmente, se elaboró cronograma de visitas de seguimiento tanto del nivel central como del territorial para la vigencia 2022 el cual se socializó a los jefes de dependencia a través del memorando UBPD-3-2022-005008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primer trimestre de la vigencia 2022, se ejecutaron las siguientes actividades: 
- Se efectuó la revisión de los documentos del Sistema de Gestión relacionados con los temas de gestión documental, conservación y preservación de la información.
- Se realizaron reuniones virtuales de levantamiento de información con 10 territoriales.
- Se realizaron entrevistas de levantamiento de información en el nivel central. 
- Se efectuó reunion con la Oficina de Tecnologías de la Información, para el levantamiento de información relacionada con el Plan de Preservación a Largo Plazo. 
- Se elaboraron tres informes técnicos, en los cuales se presentan los resultados de las actividades realizadas mensualmente. 
5. Implementar de los programas específicos del Programa de Gestión Documental de la UBPD
Para el periodo reportado se realizó socialización dirigida a todos los servidorxs y colaboradores de la entidad, sobre los siguientes Programas Específicos en el marco del cumplimiento del Programa de Gestión Documental de la UBPD:
- Programa Específico de Documentos Electrónicos
- Programa de documentos Vitales o Esenciales
- Programa Específico de Reprografía
- Programa de Normalización de Formas y Formularios.
</t>
  </si>
  <si>
    <t>Se presenta un informe bastante detallado de múltiples actividades desarrolladas en cumplimiento del indicador, y se cubre punto por punto la planeación planteada para el periodo:
"I Trimestre: 
- Memorando de programación de capacitaciones
- Mmemorando de programación de visitas de seguimiento
- Rreporte de incidencias y requerimientos asociados al uso y funcionamiento de SIDOBU
- Fichas de levantamiento de información para elaboración del SIC
- Socialización de los programas específicos (15%)"
Adicionalmente se reportan avances en actividades complementarias.Los soportes dan cuenta del reporte presentado.</t>
  </si>
  <si>
    <t>40% de cumplimiento de las actividades contenidas en el Programa de Gestión Documental (PGD)</t>
  </si>
  <si>
    <t>40% de avance de las actividades contenidas en el Programa de Gestión Documental (PGD)</t>
  </si>
  <si>
    <t>1. Realizar capacitaciones en materia de gestión documental para todos los servidorxs de la UBPD, en el marco de los lineamientos dados y la normatividad archivística vigente
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
2. Realizar visitas de seguimiento a los archivos de gestión de nivel central y territorial, en cumplimiento de la normatividad archivística vigente y los lineamientos internos publicados 
NIVEL CENTRAL
1        Oficina de Control Interno        
2        Dirección Técnica de Prospección, Recuperación e Identificación        
3        Oficina de Tecnologías de Información y las Comunicaciones     
4        Grupo Interno de Trabajo de Servicio al Ciudadano        
5        Grupo Interno de Trabajo de Gestión Financiera y Contable     
6        Oficina de Gestión del Conocimiento      
7        Grupo Interno de Trabajo de Gestión Administrativa     
8        Subdirección de Gestión Humana        
9        Oficina Asesora de Comunicaciones y Pedagogía      
10        Secretaría General    
11        Grupo Interno de Trabajo de Gestión Contractual      
12        Grupo Interno de Trabajo de Logística e Inventarios    
13        Dirección General   
NIVEL TERRITORIAL
1        Grupo Interno de Trabajo Territorial en Florencia        
2        Grupo Interno de Trabajo Territorial de Arauca        
3        Grupo Interno de Trabajo Territorial de Mocoa        
4        Grupo Interno de Trabajo Territorial de Sincelejo        
5        Grupo Interno de Trabajo Territorial de Cali y Satélites        
6        Grupo Interno de Trabajo Territorial de Bogotá        
7        Grupo Interno de Trabajo Territorial de Apartadó        
8        Grupo Interno de Trabajo Territorial de Ibagué        
9        Grupo Interno de Trabajo Territorial de Yopal        
10        Grupo Interno de Trabajo Territorial de Cúcuta        
11        Grupo Interno de Trabajo Territorial de Villavicencio        
12        Grupo Interno de Trabajo Territorial de Barrancabermeja        
13        Grupo Interno de Trabajo Territorial de Cúcuta        
14        Grupo Interno de Trabajo Territorial de Montería        
15        Grupo Interno de Trabajo Territorial de San José del Guaviare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5. Implementar de los programas específicos del Programa de Gestión Documental de la UBPD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6. Realizar informes semestrales que documenten el avance del Programa de Gestión Documental (PGD) 
Se realizó informe semestral que documenta el avance del Programa de Gestión Documental (PGD).
7. Se diseño la matriz del Modelo de Gestión de Administración de Archivos MGDA</t>
  </si>
  <si>
    <t xml:space="preserve">Para el reporte del segundo trimestre se plantearon avances en torno a actividades como:   - Capacitaciones, donde se adjunta el cronograma de capacitaciones de gestión documental y asistencias técnicas, con registros de asistencia virtual; es recomendable actualizar los cronogramas si surgen cambios en los planteado, pues se es la evidencia contra la cual ciontrastamos y pueden dar a entender que no se han realizado algunas capacitaciones si no se ajustan las nuevas fechas.   - Visitas de seguimiento archivos de gestión, de igual forma se recomienda la actualización de cronogramas, pues no coinciden exactamente con los reportado.  - Se presenta el reporte de incidencias del SGDEA de los 3 meses, con el detalle de las situaciones y el estado.  - Para el Sistema Integrado de Conservación se observa el Plan con sus respectivos programas y los informes técnicos mensuales.  - Adicionalmente se presenta avance en los programas específicos, el informe semestral que documenta el avance del PGD y se diseña la matriz MGDA. 
Para finalizar reiterar la importancia de la actualización de calendarios y el trabajo conjunto con el PIC para todas las capacitaciones planteadas.  También es adecuado plantear retos e inconvenientes que se hayan presentado en el desarrollo de las acciones que se presentan, para ello usar el campo de "principales logros y dificultades", pues es allí donde se pueden plantear alertas e identificar posibles problemas.
</t>
  </si>
  <si>
    <t xml:space="preserve">1. Se avanzó en el Plan de Conservación Documental con los 6 programas de conservación preventiva
2. Se avanzó en la elaboración del Programa de Auditoría y Control
3. Primera presentación de las Tablas de Retención Documental ante el comité evaluador del Archivo General de la Nación
4. Se subsanaron incidencias del SGDEA - SIDOBU
5. Se realizaron capacitaciones por parte del Grupo Interno de Trabajo de Gestión Documental, conforme a la programación socializada mediante memorando No. UBPD-3-2022-004962.
6. Se realizaron visitas de seguimiento por parte del Grupo Interno de Trabajo de Gestión Documental, conforme a la programación socializada mediante memorando No. No. UBPD-3-2022-005008 </t>
  </si>
  <si>
    <t>65% de cumplimiento de las actividades contenidas en el Programa de Gestión Documental (PGD)</t>
  </si>
  <si>
    <t>65% de avance de las actividades contenidas en el Programa de Gestión Documental (PGD)</t>
  </si>
  <si>
    <t>1. Realizar capacitaciones en materia de gestión documental para todos los servidorxs de la UBPD, en el marco de los lineamientos dados y la normatividad archivística vigente
Durante el tercer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Socializacion Procedimientos Produccion Documental. (10/08/2022)
Capacitacion SIDOBU (19/08/2022)
Capacitacion SIDOBU (29/09/2022)
Como evidencia se adjunta memorando UBPD-3-2022-004962 y actas de reunión y listados de asistencia
2.  Realizar visitas de seguimiento a los archivos de gestión de nivel central y territorial, en cumplimiento de la normatividad archivística vigente y los lineamientos internos publicados 
NIVEL CENTRAL
1 Prospeccion
2 OTIC
3 Servicio al Ciudadano
4 Grupo Interno de Trabajo Presupuesto
5 Oficina Control Interno
6 Direccion General
7 Subdireccion Gestion Humana
8 GITGFC-Tesoreria
9 Oficina Asesora Juridica
10 Secretaria General
11 Oficina Asesora Planeacion
12 Oficina Gestion del Conocimiento
13 Subdireccion Gestion Tecnica y Territorial
14 Oficina Asesora Comunicaciones y Pedagogia
15 Subdirecion de Analisis, Planeacion, Localizacion para la Busquedad
16 Grupo Interno de Trabajo Contabilidad
NIVEL TERRITORIAL
1 Grupo Interno de Trabajo Territorial Barrancabermeja
2 Grupo Interno de Trabajo Territorial Satelite Valledupar
3 Grupo Interno de Trabajo Territorial Quibdo
4 Grupo Interno de Trabajo Territorial Satelite la Dorada
5 Grupo Interno de Trabajo Territorial Arauca
6 Grupo Interno de Trabajo Territorial Bogota
7 Grupo Interno de Trabajo Territorial Florencia
8 Grupo Interno de Trabajo Territorial Mocoa
9 Grupo Interno de Trabajo Territorial Medellin
10 Grupo Interno de Trabajo Territorial Cali
11 Grupo Interno de Trabajo Territorial Apartado
12 Grupo Interno de Trabajo Territorial Sincelejo
13 Grupo Interno de Trabajo Territorial Villavicencio
14Grupo Interno de Trabajo Territorial Cucuta
15Grupo Interno de Trabajo Territorial Barranquilla
16 Grupo Interno de Trabajo Territorial Satelite Valledupar
17Grupo Interno de Trabajo Territorial San Jose del Guaviare
18 Grupo Interno de Trabajo Territorial Ibague
19 Grupo Interno de Trabajo Territorial Casanare
20 Grupo Interno de Trabajo Territorial Monteria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se ejecutaron las siguientes actividades: 
- Diseño y elaboración del Plan de Preservación Digital a Largo Plazo.
El mismo fue revisado por las dependencias de Subdirección de Gestión de Información para la Búsqueda y Oficina de Tecnologias de la Información y las Comunicaciones, asi mismo fue objeto de revisión por el Oficial de Seguridad de la Información por parte de la Dirección General.
- Se efectuo la consolidación del Plan de Conservación y el Plan de Preservación, generando el documento "Manual del Sistema Integrado de Conservación de la Unidad de Busqueda de Personas Dadas por Desaparecidas". 
- Elaboración del borrador de la resolución de adopción del Sistema Integrado de Conservación 
- Se realizó la solicitud por parte de la Subdirección Administrativa y Financiera para la aprobación del Sistema Integrado de Conservación por el Comité de Gestión.   
Como evidencias se adjunta: Plan de Preservación Digital a Largo Plazo con las respectivas actas de revisión, documento consolidado del Sistema Integrado de Conservación y anexos e informes técnicos mensuales.
5. Implementar los programas específicos del Programa de Gestión Documental de la UBPD 
Se realizaron las siguientes actividades con respecto a la elaboración e implementación de los programas específicos del Programa de Gestión Documental:
Programa Específico Auditoría y Control: Se aprueba el documento por parte de la Oficina de Control Interno en aval de la Oficina Asesora de Planeación y la Supervisora del Contrato, pendiente por aprobación de la SAF.
Documento de Implementación Programa de Documentos Vitales o Esenciales: Se aprueba el documento parcialmente, pendiente aprobación por parte de la SAF y articulación con el inventario de activos de información. 
Documento de Implementación del Programa de Documentos Electrónicos: Se aprueba el documento parcialmente, pendiente aprobación por parte de la SAF.
Documento de Implementación del Programa Específico de Reprografía: Se articula con la Oficina de Tecnologías de la Información y Comunicaciones el cual es presentado y aprobado parcialmente por la Supervisora del Contrato, pendiente aprobación por parte de la SAF.
Documento de Implementación del Programa de Formas y Formularios Eletrónicos: Se aprueba el documento parcialmente, pendiente aprobación por parte de la SAF.
MGDA: Presentación y aprobación de la matriz del Modelo de Gestión y Administración de Archivos. 
6. Dado que la periodicidad del informe del PGD es semestral, no aplica para el tercer trimestre de la vigencia 2022</t>
  </si>
  <si>
    <t>En el reporte del tercer periodo se nformaron los avances en cada uno de los ítems proyectados en el planteamiento inicial del indicador, que son:
1. Capacitaciones en materia de gestión documental para todos los servidorxs de la UBPD
2. Vvisitas de seguimiento a los archivos de gestión de nivel central y territorial
3. Monitoreo y seguimiento a las solicitudes realizadas por los servidorexs de la entidad, sobre el Sistema de Gestión de Documentos Electrónicos de Archivos (SGDEA)
4.  Sistema Integrado de Conservación en cumplimiento del acuerdo 006 de 2014:  Cabe anotar que la aprobación no se ha dado y deben enfocarse recursos y esfuerzos para lograr dicho proceso e iniciar la implementación de corto plazo.
5. Implementar de los programas específicos del Programa de Gestión Documental de la UBPD
6. Realizar informes semestrales que documenten el avance del Programa de Gestión Documental (PGD):  Informe de carácter semestral, por lo cual, en este reporte del tercer periodo no se tiene.
El indicador está en estado óptimo, pues las activiades y los soportes de ejecución dan cuenta de un adecuado nivel de cumplimiento, se resalta que solo resta un periodo y deben ejecutarse un buen número de actividades para cerrar la vigencia con buenos resultados, como se ha adelantado durante todo el año.</t>
  </si>
  <si>
    <t>1. Finalización del Manual del Sistema Integrado de Conservación
2. Se aprobó el Programa Específico Auditoría y Control por parte de la Oficina de Control Interno en aval de la Oficina Asesora de Planeación y Grupo Interno de trabajo de Gestión Documental y el programa de reporgrafía.
3. Se subsanaron incidencias del SGDEA - SIDOBU.
4. Se dió cumplimiento a las visitas de seguimiento por parte del Grupo Interno de Trabajo de Gestión Documental tanto de nivel central como territorial
5. Se dió cumplimiento a las capacitaciones programadas</t>
  </si>
  <si>
    <t>Resultado 17. Calidad y oportunidad en la respuesta a la ciudadanía, evaluada y mejorada</t>
  </si>
  <si>
    <t>Indicador 26. Porcentaje de peticiones, quejas, reclamos, sugerencias y denuncias - PQRSD atendidas de forma oportuna</t>
  </si>
  <si>
    <t xml:space="preserve"> 98% la oportunidad en la respuesta de las PQRSD que son atendidas por la UBPD.</t>
  </si>
  <si>
    <t>Subdirección Administrativa y Financiera, 
Grupo Interno de Trabajo de Servicio al Ciudadano</t>
  </si>
  <si>
    <t xml:space="preserve"> 98% de oportunidad en la respuesta de las PQRSD que son atendidas por la UBPD.</t>
  </si>
  <si>
    <t xml:space="preserve"> 98,8%  de oportunidad en la respuesta de las PQRSD que son atendidas por la UBPD.</t>
  </si>
  <si>
    <t xml:space="preserve">Teniendo en cuenta que el Derecho de Petición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teniendo en cuenta la Resolución 620 del 24 de junio de 2020 en su artículo 5, se realiza el efectivo seguimiento y control a las peticiones, quejas, reclamos, sugerencias y denuncias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 actividad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el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enero al 31 de marzo de 2022 recibió 304 casos que incluyeron tanto PQRSD como Solicitudes de Búsqueda. 
Del total presentado, 188 correspondieron a PQRSD y 116 a Solicitudes de Búsqueda.
Las dependencias con mayor número de asignaciones correspondieron a la Dirección Técnica de Información, Planeación y Localización para la Búsqueda con 52 casos (17,1%), el Grupo Interno de Trabajo Territorial de Bogotá con 42 casos (13,8%) y el Grupo Interno de Trabajo Territorial de Cali con 28 casos (9,2%).
Al corte mencionado, y de los casos cerrados o que ya cuentan con una respuesta, se evidenció que tres (3) presentaron extemporaneidad en su gestión.
250 de los 304 casos, se encuentran gestionadas sus respuestas dentro de los términos de ley señalados y 51 aún se encuentran en términos de respuesta para la vigencia 2022.
En este orden de ideas se genera corte de la información, indicando que el porcentaje de oportunidad en la respuesta de la UBPD correspondió al 98,8%.
</t>
  </si>
  <si>
    <t>El indicador se encuentra en estado óptimo en el corte del primer trimestre, con un porcentaje de oportunidad de 98,8%, el dato se calcula con base en los 250 PQRSD gestionados durante el periodo; 247 que se resolvieron dentro de los términos señalados y 3 que excedieron el plazo.
Los soportes dan cuenta de la gestión realizada y el esfuerzo por lograr una atención oportuna de las PQRSD en la UBPD.</t>
  </si>
  <si>
    <t xml:space="preserve"> 98,0% de oportunidad en la respuesta de las PQRSD que son atendidas por la UBPD.</t>
  </si>
  <si>
    <t xml:space="preserve"> 98,7%  de oportunidad en la respuesta de las PQRSD que son atendidas por la UBPD.</t>
  </si>
  <si>
    <t xml:space="preserve">Teniendo en cuenta que el Derecho de Petición es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las acciones establecidas como mecanismos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un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abril al 30 de junio de 2022 recibió 331 casos que incluyeron tanto PQRSD como Solicitudes de Búsqueda. (Ver columna C); del total presentado, 227 correspondieron a PQRSD y 104 a Solicitudes de Búsqueda (Ver columna D).
Las dependencias con mayor número de asignaciones correspondieron a la Dirección Técnica de Información, Planeación y Localización para la Búsqueda, el Grupo Interno de Trabajo Territorial de Bogotá y el Grupo Interno de Trabajo Territorial de Cali (Ver Columna W).
De lo anteriormente descrito, se indica que 330 casos fueron gestionados (Columna AB), de los cuales cuatro (4) fueron contestados fuera de los términos de Ley (Columna AE).
Para el total acumulado en el primer semestre de la vigencia se han recepcionado a través de los canales de atención 634 casos (Columna C), de los cuáles 414 se han tipificado como PQRSD y 220 a Solicitudes de Búsqueda (Columna D), es preciso indicar que en ambas categorías se realiza control de términos).
Del total recibido, se encuentran cerrados (Columna AB) 633 casos, de los cuáles ocho (8) fueron resueltos fuera de los términos de Ley y 625 en los términos de Ley (Columna AE).
 Lo anterior representa que al tomarse los 633 casos cerrados como el 100% de la gestión y 625 casos resueltos en los términos de Ley, esto corresponde al 98,7% de oportunidad en las respuestas.
</t>
  </si>
  <si>
    <t>Se presenta informe acumulado de PQRSDs y solicitudes de búsqueda tramitadas en los términos de ley (de manera oportuna), en total se tienen durante el semestre 633, de las cuales a 8 de estas se les ha vencido el plazo otorgado, es decir, su respuesta fue extermporánea, lo que arroja un cumplimiento del 98,7%,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t>
  </si>
  <si>
    <t>Las principales dificultades están relacionadas con los casos que presentan extemporaneidad en las respuestas, en el caso particular para el trimestre valorado, se evidenciaron cuatro (4) respuestas fuera de términos y para el periodo acumulado semestral ocho (8); lo que expone a la entidad a daños antijurídicos, dificulta el logro de un 100% de oportunidad y las demás consecuencias que derivan esta falta.
El indicador de oportunidad obtenido es del 98,7%. El Grupo Interno de Trabajo realizó 14 jornadas de Cualificación reforzando temas asociados al trámite de los PQRSD entre otros en materia de Servicio al Ciudadano.</t>
  </si>
  <si>
    <t xml:space="preserve"> 98,17% de oportunidad en la respuesta de las PQRSD que son atendidas por la UBPD.</t>
  </si>
  <si>
    <t xml:space="preserve">Teniendo en cuenta que el Derecho de Petición es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bajo los mecanismos de control y seguimiento, el Grupo Interno de Trabajo de Servicio al Ciudadano, realiza de manera mensual un reporte sobre el comportamiento de las peticiones, quejas, reclamos, sugerencias y/o denuncias que recibe la UBPD en el cual se valora: i) un listado de cada una de las dependencias de nivel central o territorial a las cuales les ha sido asignada una PQRSD, ii) El número de peticiones resueltas en términos y fuera de términos, iii) El número de peticiones abiertas o sin respuesta en términos y fuera de términos y por último, iv) los porcentajes acumulados de la respuesta.
Esta información es remitida vía correo electrónico a la Secretaría General y a la Subdirección Administrativa y Financiera los primeros días de cada mes con corte al mes anterior, con un ejecutivo análisis de corte cualitativo y adjunto un reporte cuantitativo.Esta actividad, permite un seguimiento mensual en la oportunidad de la respuesta o la toma de acciones inmediatas. 
Para el presente seguimiento, que corresponde a un corte trimestral de la información del 01/07/2022 al 30/09/2022, la Unidad de Búsqueda de Personas dadas por Desaparecidas, recibió 514 requerimientos que incluyeron tanto PQRSD como Solicitudes de Búsqueda. (Ver columna D); del total presentado, 336 correspondieron a PQRSD y 174 a Solicitudes de Búsqueda (Ver columna D).
De lo anteriormente descrito, se indica que 461 casos fueron gestionados (Columna AB), de los cuales doce (12) fueron contestados fuera de los términos de Ley (Columna AE).
A efecto de determinar el porcentaje de oportunidad de las respuestas, se tomarán los datos de manera consolidada, es decir la gestión entre el 01/01/2022 hasta el 30/09/2022, de lo cual los casos que ya se encuentran cerrados o gestionados durante este periodo corresponden a: 1095 requerimientos, de este total 20 fueron resueltos de manera extemporánea, por lo cual el porcentaje de oportunidad corresponde al 98,17%.  </t>
  </si>
  <si>
    <t>Se presenta informe acumulado de PQRSDs y solicitudes de búsqueda tramitadas en los términos de ley (de manera oportuna), en total se presentan durante los nueve (9) meses, 1095, de las cuales a 20 de estas se les ha vencido el plazo otorgado, es decir, su respuesta fue extermporánea, lo que arroja un cumplimiento del 98,17%, para un estado acumulado ""óptimo"" del indicador.
Aunque el indicador se mantiene en el estado proyectado y este trimestre se presentó un alto número de PQRSDs y solicitudes, es importante llamar la atención sobre el marcado incremento de respuestas vencidas que se presentaron, ya que son más del doble que las acumuladas en el primer semestre.  Aunque el grupo De Servicio al Ciudadano consolida este informe y lidera el indicador, recordamos que es responsabilidad de todas las dependencias de la UBPD su adecuado cumplimiento, y a pesar de haber recibido capacitaciones al respecto el indicador ha bajado su rendimiento.</t>
  </si>
  <si>
    <t>Se evidencia, que las principales dificultades están relacionadas con los casos que presentan extemporaneidad en las respuestas, en el caso particular para el trimestre valorado, se evidenciaron doce (12) respuestas fuera de términos, lo cual implica un incremeto de extemporaneidad en comparación con el trimestre anterior, en donde fueron 4 vencimientos. Lo anterior produce de manera inmedianta una disminución del indicador del 98,7% al 98,1%. Sin embago el Grupo Interno de Trabajo de Servicio al Ciudadano ha visitado más de 17 equipos en territorio, capacitando a las y los servidoras/es sobre la importancia en la contestación de fondo y oportuna a los derechos de petición, se ha concientizado, sensibilizado sobre los daños jurídicos que se producen ante estas faltas gravísimas; sin embargo la tasa de respuesta se eobserva disminuida.
Se insta a las dependencias en la toma de controles, acciones preventivas que permitan una mejor gestión sin ello impacte el logro propuesto para el indicador.</t>
  </si>
  <si>
    <t>Resultado 18. Estrategia de gestión del cambio y capacitación en competencias y habilidades implementadas</t>
  </si>
  <si>
    <t>Indicador 27. Porcentaje de capacitaciones realizadas al universo objetivo</t>
  </si>
  <si>
    <t>100% de ejecución de las capacitaciones planeados</t>
  </si>
  <si>
    <t>Subdirección de Gestión Humana</t>
  </si>
  <si>
    <t>Oficina de Gestión del Conocimiento</t>
  </si>
  <si>
    <t>10% de ejecución de las capacitaciones planeados</t>
  </si>
  <si>
    <t>15% de ejecución de las capacitaciones planeados</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</si>
  <si>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</si>
  <si>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</si>
  <si>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50% de ejecución de las capacitaciones planeados</t>
  </si>
  <si>
    <t>55,38% de ejecución de las capacitaciones planeados</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</si>
  <si>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t>
  </si>
  <si>
    <t xml:space="preserve">Se ha ajustado el Plan de capacitaciones de una programación inicial de 57 a 65; en el segundo periodo, desde enero hasta junio se realizaron 27  capacitaciones de las cuales se presentan soportes válidos.  En consecuencia a la fecha se ha avanzado en un 36 capacitaciones (9 del primer trimestre + 27 del segundo periodo=36) lo que arroja un 55,4% de cumplimiento acumulado de las acciones proyectadas para el indicador, al cierre del primer semestre se mantiene en estado "Sobrecumplimiento".
Se sigue identificando como principal obstáculo la dificultad de coordinación de agendas con las dependencias capacitadoras y a capacitar, para lo cual se debe continuar fortaleciendo la permanente comunicación con los equipos.  Como recomendación, es importante reportar los ajustes que se presenten en el plan de capacitación, así como relatar brevemente cómo se solicitan y aprueban dichos cambios.
</t>
  </si>
  <si>
    <t>Para el desarrollo de este indicador se ha identificado como retos la coordinación con las dependencias que manifiestan tener necesidades de impartir capacitación, puesto que se han identificado temáticas que no habian sido definidos en las necesidades iniciales.
Respecto a los logros se destaca la alta participación de los/as servidores/as y colaboradores/as en las actividades programadas por parte del Plan Institucional de capacitación. También, se realizó la inducción de forma presencia, lo cual tuvo acogida en el proceso.</t>
  </si>
  <si>
    <t>80% de ejecución de las capacitaciones planeados</t>
  </si>
  <si>
    <t>Entre el 01 de julio al 30 de septiembre se han realizado 12 temáticas de capacitaciones, 3 en julio, 6 en agosto y 3 en septiembre, las cuales equivalen al 16,66%, teniendo en cuenta que en el primer trimestre se realizaron 9 capacitaciones, en el segundo trimestre 27 y se obtiene un cumplimiento para el presente periodo de de 12 actividades, se obtiene un total de 48 temáticas de capacitacón ejecutadas, sobre el universo que se aumenta a 72, que equivalen a un cumplimiento del indicador del 66,6%, sobre la nueva base calculada.</t>
  </si>
  <si>
    <t xml:space="preserve">Como principal reto se ha identificado que de acuerdo a las necesidades de capacitación presentadas se han incluido nuevas actividades relacionadas con las funciones relacionadas por las dependencias que no habian sido definidas en la matriz de necesidades iniciales elaborada por cada dependencia y que obedece en algunos casos a actualizaciones necesarias de actulización o capacitación. 
Respecto a los logros se destaca una participación constante de los/as servidores/as y colaboradores/as en las actividades programadas por parte del Plan Institucional de capacitación, teniendo en cuenta que hay capacitaciones que se estan llevando a cabo de manera presencial a nivel central y territorial. </t>
  </si>
  <si>
    <t>Para este tercer periodo se ha ajustado el universo del plan de capacitaciónes, se pasa de 65 a 72 temáticas de capacitación; para el corte del tercer periodo, desde enero hasta septiembre se realizaron 48  capacitaciones de las cuales se presentan soportes válidos.  Esto arroja un cumplimiento actual del indicador del 66,6% de las acciones proyectadas, lo que lo ubica en estado "en riesgo" de cumplimiento.
El avance reportado genera una alarma para el periodo acumulado, pues se pasa de un estado de "sobrecumplimiento" a un estado "en riesgo" del indicador, es necesario revisar el cumplimiento de temáticas propuesto, pues ha aumentado bastante respecto al inicialmente planteado y enfocar las acciones en el cumplimiento efectivo, en la ejecución de dichas temáticas de capacitación.</t>
  </si>
  <si>
    <t>Resultado 19. Socialización e implementación de la Estrategia y lineamientos para las acciones de cuidado con lineamientos de prevención y protección</t>
  </si>
  <si>
    <t>Indicador 28. Porcentaje de talleres de pedagogía de cuidado y prevención y protección ejecutados</t>
  </si>
  <si>
    <t>100% de ejecución de los talleres planeados con los equipos focalizados</t>
  </si>
  <si>
    <t>Equipo de Prevención y Protección</t>
  </si>
  <si>
    <t>22% de ejecución de los talleres planeados con los equipos focalizados</t>
  </si>
  <si>
    <t>11% de ejecución de los talleres planeados con los equipos focalizados</t>
  </si>
  <si>
    <t>En el primer trimestre del 2022 se realizó taller de pedagogía y prevención en el Grupo Interno de Trabajo Territorial en Arauca, en donde se logró realizar una refrendación de pacto de cuidado. Adicionalmente, en un trabajo artículado de prevención y protección se proporcionó la ruta de atención  ante riesgos físicos, emocionales, sociales, biológicos y culturales y amenazas a servidores, servidoras y contratistas. También se construyeron pautas de autocuidado y cuidado grupal.
Entre los retos identificados estan: Sostener en el largo plazo el pacto de cuidado y las practicas de autocuidado y cuidado en el relacionamiento y cumplimiento del rol de los/as servidores/as de Grupo Interno de Trabajo Terrtorial en Arauca para el cumplimiento de la misión de la entidad.
Por otra parte, se indica que se realizó solamente uno de los talleres programados, debido a que se encontraron dificultades en la planeación de agendas con los Grupos internos de Trabajo Territorial que fueron focalizados y con el Grupo de prevención y protección, sin embargo cada uno de los equipos focalizados dentro de los planes operativos diseñados tienen en su programación la realización de talleres de pedagogia en el segundo trimestre del año 2022, para asi poder subsanar el rezago del indicador. Las fechas estimadas son las siguientes:
Grupo interno de trabajo Territorial Barrancabermeja 28 de abril de 2022
Grupo interno de trabajo Territorial Cucutá 27 de abril y 31 de mayo de 2022
Grupo interno de trabajo Territorial  Buenaventura junio 
Grupo interno de trabajo Territorial  Tumaco en mayo
Adicionalmente el 08 de abril de 2022 se llevó acabo reunión de articulación con el equipo de Prevención y Protección para establecer las fechas antes mencionadas.</t>
  </si>
  <si>
    <t>El indicador se en cuentra "en riesgo" al corte del primer trimestre, ya que se tenían programados 2 talleres de pedagogía de cuidado, prevención y protección, pero solo se realizó uno con el Grupo Interno de Trabajo Territorial Arauca.
Es importante que se reporte mayor detalle respecto al no cumplimiento de la meta propuesta para el periodo, ¿cuáles fueron las dificultades presentadas para no alcanarla?, ¿se tiene prevista alguna estrategia para ponerse al día en los siguientes periodos?  
En los soportes presentados, hay un cronograma de los talleres planteados para la vigencia, es importante diligenciar la información en su totalidad para así facilitar el cumplimiento de los talleres propuestos.
También si se tienen avances en la preparación de los talleres con otros territorios es válido informar en el presente reporte, ya que demuestra la gestión realizada.
Los soportes presentados dan cuenta del reporte del taller realizado.</t>
  </si>
  <si>
    <t>55% de ejecución de los talleres planeados con los equipos focalizados</t>
  </si>
  <si>
    <t xml:space="preserve">En el segundo trimestre de 2022 se realizaron 4 talleres  de pedagogía de cuidado y prevención y protección y un seguimiento a las actividades llevadas a cabo con el Grupo interno de Trabajo Territorial de Arauca. 
Se han realizado las siguientes jornadas:
Grupo Interno de Trabajo Territorial Arauca: Se realizó seguimiento al taller efectuado el 03 de marzo con equipo de cuidado y prevención y protección. En este seguimiento se referendo el pacto de cuidado y se desarrollaron estrategias psicosociales para el fortalecimiento del comportamiento seguro y disminución de niveles de ansiedad y malestar. Se adjunta como soporte listado de asistencia y guión metodológico.
Grupo Interno de Trabajo Territorial Barrancabermeja 26 de mayo de 2022: Se realizó la jornada de Gestión Integral de Riesgo Cuidado en articulación con el Equipo de Prevención y Protección.
Grupo Interno de Trabajo Territorial Cúcuta 31 de mayo de 2022:  Se realizó la jornada de Gestión Integral de Riesgo Cuidado en articulación con el Equipo de Prevención y Protección.
Grupo Interno de Trabajo Territorial San Jose de Guaviare 23 de Junio de 2022: Se realizó la jornada de Gestión Integral de Riesgo Cuidado en articulación con el Equipo de Prevención y Protección.
Grupo Interno de Trabajo Territorial:  Cali y Satélites (Tumaco, Popayán, Buenaventura y Pasto) 29 y 30 de junio.  Se realizó la jornada de Gestión Integral de Riesgo Cuidado en articulación con el Equipo de Prevención y Protección. 
Por último se adjunta cronograma, en donde se pueden ver las fechas de intervención en los grupos focalizados tanto del equipo de cuidado como el Prevención y Protección
</t>
  </si>
  <si>
    <t xml:space="preserve">Se presenta detalle de los cuatro (4) talleres  de pedagogía de cuidado y prevención y protección, aportando listados de asistencia, informes particulares, presentaciones y agendas de trabajo, incluso fotos en todos los casos.  Adicionalmente, un ejercicio de seguimiento con el GITT Arauca, que se había cunplido en el trimestre anterior.  
Aunque para el periodos se tenían proyectados tres (3) de estos ejercicios, se cumplió con uno (1) adicional, que estaba pendiente desde el primer trimestre, lo cual permite un cumplimiento acumulado al semestre de 55%, quedando el indicador en estado "óptimo".
Aunque se adjunta el cronograma actualizado, es importante programar lo antes posible los talleres restantes del segundo semestre.
</t>
  </si>
  <si>
    <t xml:space="preserve">Se resalta como fortaleza la integración con los Grupos Internos de Trabajo Territorial y con el equipo de Prevención y protección. Adicionalmente, se ha realizado un ejercicio de prevención y promoción de comportamiento seguro y pacto de cuidado que permite el fortalecimiento de los Grupos Internos de Trabajo Territorial en su actuación operativa en territorio.
Respecto a las debilidades está la dificultad de la organización de los espacios de reunión, donde esté todo el equipo de trabajo disponible.
</t>
  </si>
  <si>
    <t>88% de ejecución de los talleres planeados con los equipos focalizados</t>
  </si>
  <si>
    <t xml:space="preserve">En el tercer trimestre del año se realizaron 3 talleres pedagógicos en articulación con el equipo de Prevención y Protección.
• Grupo Interno de Trabajo Territorial Cali y Satélites (Tumaco, Popayán, Buenaventura y Pasto): 01 de julio se llevo a cabo  la jornada de gestión integral de riesgos que se venía trabajando desde el 29 de junio. Durante esta jornada se adelantaron actividades para la identificación de necesidades de cuidado emocional y se socializó la herramienta de cuidado emocional ESTAR (Explicar) para el acompañamiento en situaciones de crisis.
• Grupo Interno de Trabajo Territorial Quibdó: Se realizó jornada integral de Gestión de Riesgos con el equipo de Quibdó el 3 de agosto: Durante esta jornada se fortalecieron herramientas de Cuidado emocional en condiciones de riesgo. También se desarrollaron actividades para el fortalecimiento de las relaciones al interior del equipo y el trabajo sobre la percepción de entornos seguros y de riesgo en el territorio.
• Grupo Interno de Trabajo Territorial Barrancabermeja / La Dorada: el día 26 de mayo, se efectuó la identificación de factores de riesgo y factores protectores. En esta jornada también se construyó el pacto de cuidado, para refrendar acuerdos de cuidado entre los miembros del equipo territorial. Dado que no se pudo culminar la actividad de cuidado como complemento de la misma, se adelantó actividad de cuidado el día 18 de agosto con los miembros del equipo satelital (La Dorada) donde se trabajó la escucha entre el equipo territorial y la construcción de redes de apoyo. </t>
  </si>
  <si>
    <t>Se presenta detalle de tres (3) talleres  de pedagogía de cuidado y prevención y protección, aportando listados de asistencia, informes particulares, presentaciones y agendas de trabajo, además de registros fotográficos, desarrollados con:
Grupo Interno de Trabajo Territorial Cali y Satélites (Tumaco, Popayán, Buenaventura y Pasto)
Grupo Interno de Trabajo Territorial Quibdó
Grupo Interno de Trabajo Territorial Barrancabermeja / La Dorada
Para el periodos se tenían proyectados tres (3) de estos ejercicios, y se cumple con lo establecido, lo cual permite un cumplimiento acumulado al semestre de 88%, quedando el indicador en estado "óptimo".  Se tiene una valiosa identificación de logros y dificultades trabajada por el equipo de PyP.
Resta un taller para el periodo final, para culminar el indicador adecuadamente.</t>
  </si>
  <si>
    <t>Durante este trimestre se realizó una reunión entre los equipos de Cuidado y Prevención y Protección (5 sept) para adelantar un balance sobre las acciones realizadas hasta la fecha. Durante esta reunión se identificaron las siguientes lecciones aprendidas:
• El desarrollo de las acciones conjuntas permite transmitir el mensaje de que en situaciones de riesgo, los aspectos psicosociales son relevantes en tanto median la forma en la que se pueden dar respuestas ante situaciones de riesgo por condiciones de seguridad. Adicionalmente se valoró positivamente que durante las actividades de la estrategia de Cuidado se proporcionaran herramientas para el manejo de emociones en situaciones de riesgo público.
• Se valoró positivamente el hecho de que las jornadas de P&amp;P se realizaron después del acompañamiento del equipo de Cuidado, lo que permitió que los equipos se encontraran más dispuestos.
• Es necesario que este tipo de actividades se desarrollen bajo una perspectiva de enfoque territorial que permita reconocer las necesidades y el conocimiento del contexto donde los equipos desarrollan sus labores.
• Uno de los éxitos de las jornadas es la planeación conjunta de guiones metodológicos para el desarrollo de las actividades. De igual manera, se sugiere el desarrollo de reuniones previas para acordar aspectos relevantes para la planeación de guiones metodológicos.
• Es valioso tener la oportunidad de trabajar en espacios temporalmente cercanos (por ejemplo, de un día para otro), lo que permite que los servidores reciban un mensaje articulado sobre la percepción del riesgo tanto por condiciones de seguridad, como psicosocial.
• Valorar la posibilidad de adelantar un segundo encuentro debido a la complejidad de la situación de seguridad de los territorios.
• Valorar si es necesario adelantar este tipo de jornadas con otros equipos territoriales.</t>
  </si>
  <si>
    <t>Resultado 20. Relacionamiento fortalecido entre el nivel central y el territorial</t>
  </si>
  <si>
    <t>Indicador 29. Implementación del modelo de operación para el relacionamiento entre el nivel central y el territorial</t>
  </si>
  <si>
    <t>100% de implementación del modelo de operación para el relacionamiento</t>
  </si>
  <si>
    <t>Subdirección Gestión Humana, Oficina de Gestión del Conocimiento</t>
  </si>
  <si>
    <t>0% de implementación del modelo de operación para el relacionamiento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</si>
  <si>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</si>
  <si>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preliminarmente, analizar y evaluar qué acciones de mejora del relacionamiento territorio - nivel central se podrían llevar a cabo, previo a la aprobación definitiva del documento. Estas acciones podrían ir de la mano mientras el modelo se valida y se aprueba, pero en todo caso, sí generarían un avance para mejorar dicho relacionamiento, el cual en todo caso, busca articular y mejorar las formas de trabajo y comunicación.
Una vez se apruebe el documento, es necesario retomar el plan de trabajo que se empezó a construir con la Oficina Asesora de Planeación. Esto permitirá ajustar los porcentajes proyectados para el indicador durante la vigencia.</t>
  </si>
  <si>
    <t>30% de implementación del modelo de operación para el relacionamiento</t>
  </si>
  <si>
    <t>Se desarrolló un espacio de trabajo con Directores Técnicos y la Subdirección General Técnica y Territorial para construir la propuesta de roles de la instancia y de los referentes de las DTO, su formulación se dio a partir del borrador del modelo que fue remitido a la Directora General y sobre el cual ella dio orientaciones relativas específicamente a la instancia. Actualmente la Secretaría General está revisando el acto administrativo que pone en firme el funcionamiento de la instancia articuladora que resulta del nuevo modelo y se encuentra pendiente su aprobación y posterior socialización. Se adjunta correo de soporte enviado por la Subdirectora General a la Secretaria General con el documento propuesto (https://drive.google.com/file/d/1luVVesAo-1HB9hrIE71Y9rmFi5lAjFqv/view?usp=sharing).
Adicionalmente y conectado con lo anterior, se establecieron las actividades para dar cumplimiento a este indicador. Las actividades definidas serán socializadas con la Oficina de Gestión del Conocimiento y la Subdirección de Gestión Humana como áreas responsables asociadas. (https://docs.google.com/spreadsheets/d/1aZUyYdmxKdahEWK0ORHCM2R4p1b82QMk/edit?usp=sharing&amp;ouid=106429220844202350756&amp;rtpof=true&amp;sd=true)</t>
  </si>
  <si>
    <t xml:space="preserve">
De acuerdo con el avance reportado, en primera instancia deben diligenciar el avance cuantitativo asociado a los porcentajes definidos y adjuntos como soporte al presente avance trimestral. Frente a esto, es necesario que ajusten el archivo denominado "Tareas para implementar el modelo de operación de relacionamiento entre el nivel central y el territorial", lo anterior, considerando que no cuenta con fechas para la mayoría de tareas allí registradas, lo cual no permite entender la planeación para implementar el modelo de relacionamiento, así mismo, al parecer hacen falta actividades para implementar el modelo posterior a la socialización y antes del seguimiento a la implementación, por lo anterior, es necesario que se ajuste el plan de trabajo haciéndolo mas detallado e incluyendo las fechas para todas las tareas allí contempladas. De otra parte, es necesario que validen los links que remiten tanto en el avance como en los soportes, ya que algunos no están funcionando o dice que el archivo fue eliminado del drive. Así las cosas, es necesario que los soportes ajustados vuelvan a ser remitidos para esta ficha.
De momento, hasta no ajustar el avance y los soportes, el indicador no tendrá lectura trimestral de avance.
Frente a esto, la SGTT responde: Conforme a las observaciones, se ajusta el link que dirige a la evidencia de cumplimiento de la actividad "Tareas para implementar el modelo de operación". Asimismo, se incluyen las fechas de inicio y fin de cada una de las actividades y se incorporan los porcentajes de cumplimiento en la presente ficha.
OAP: No obstante lo anterior, hacen falta actividades para implementar el modelo posterior a la socialización y antes del seguimiento a la implementación, por lo anterior, es necesario que se ajuste el plan de trabajo haciéndolo mas detallado e incluyendo las fechas para todas las tareas allí contempladas
De otra parte, se informa que no se recibieron los soportes que permiten evaluar el cumplimiento de las dos tareas registradas en el plan de trabajo: 1. Caracterizar y hacer un balance de las prácticas de gestión y 2. Entregar a la Dirección General la propuesta.
Finalmente, es necesario se utilice el formato actualizado remitido para realizar el seguimiento periodico. Es necesario que se utilice la versión vigente que incluye un campo exclusivo de logros y dificultades.</t>
  </si>
  <si>
    <t>El 26 de julio se llevó a cabo una reunión convocada por la Subirectora de Gestión Humana con la finalidad de abordar lo relacionado con el modelo de operación (indicador 29 del plan de acción). En dicha reunión participaron: Mauricio Díaz, asesor delegado por la Dirección General para trabajar lo relacionado con el modelo; Claudia Linares, Jefe de la Oficina de Gestión del Conocimiento; Andrea Carrasco, Subdirectora de Gestión Humana; Marianella Forero, experta técnica 04 de la SGTT y Verónica Pabón, experta técnica 03 de la SGTT. El compromiso derivado de este espacio y asignado a la SGTT, fue consolidar insumos sobre el rol de las y los referentes en el marco del modelo.
Para dar cumplimiento a este compromiso, la Subdirección General solicitó a las Direcciones Técnicas la delegación de representantes para un espacio de trabajo sobre el rol y la integralidad de las y los referentes. Los/la Directores/a designaron profesionales que fungen como referentes y se programó y concovó un espacio con una propuesta de agenda y metodología remitidas previamente a las personas implicadas.
El 8 de agosto se realizó la jornada con referentes de las Direcciones Técnicas. A partir de la conversación, se acordó que la SGTT sistematizaría los aportes, los enviaría a las y los participantes del espacio para su retroalimentación y el documento se pondría en conocimiento de la Subdirectora General, la Subdirectora de Gestión Humana, la Jefe de la Oficina de Gestión del Conocimiento y el asesor de la Dirección General. No se presentaron reacciones de las y lo referentes frente al documento en los tiempos definidos, de manera que se envió a la Subdirectora y ella lo remitió a las personas mencionadas como un insumo de avance para la construcción del modelo de operación el día 13 de septiembre de 2022.
Hasta tanto no se cuente con el modelo aprobado no es posible implementarlo y por tanto, no se puede realizar el seguimiento.</t>
  </si>
  <si>
    <t>Observación OAP: Para el trimestre no se esperaba alcanzar un avance cuantitativo y continúa manteniéndose el porcentaje de avance alcanzado en el segundo trimestre del 30%, dejando el indicador en nivel óptimo. Este 30% se encuentra representado en 2 acciones: 1. Caracterizar y hacer un balance de las prácticas de gestión y 2. Entregar a la Dirección General la propuesta del modelo de relacionamiento. Sin embargo, como se indicó en la retroalimentación del trimestre anterior, hace falta remitir los soportes que dan cuenta del cumplimiento de estas dos acciones.
El 70% del avance de la meta se encuentra programado para el IV trimestre, representado en 3 acciones: 3. Aprobar el modelo de operación para el relacionamiento, 4. Socializar el modelo de operación para el relacionamiento y 5. Realizar seguimiento a la implementación del modelo de operación para el relacionamiento. Por lo anterior, es necesario que se agilicen las acciones que permitirán superar las dificultades para obtener un consenso frente al modelo de operación y la presentación del mismo para presentarlo para aprobación de la Dirección General.
Hace falta incluir entre los soportes, el documento de Tareas Modelo de Operación con los ajustes sugeridos en la retroalimentación del periodo anterior, asociados con la incorporación de actividades para implementar el modelo, posterior a la socialización y antes del seguimiento a la implementación.</t>
  </si>
  <si>
    <t>Dificultad: 
1. El indicador plantea la implementación de un modelo, sin embargo, el modelo no existe y no ha sido aprobado y esto no se tuvo en cuenta en la formulación del indicador.
2. Diferentes miradas y ausencia de consenso en el entendimiento acerca del alcance y la pertinencia del modelo al interior de la entidad.
Logro: El documento de sistematización que contiene la perspectiva de las y los referentes frente al modelo.</t>
  </si>
  <si>
    <t>Indicador 30. Porcentaje de ejecución de los proyectos PETI enmarcados en el fortalecimiento a la infraestructura tecnológica y seguridad de la información.</t>
  </si>
  <si>
    <t>100% de los proyectos ejecutados</t>
  </si>
  <si>
    <t>Oficial de Seguridad de la Información, Secretaría General – Grupo Interno de Trabajo de Contratación</t>
  </si>
  <si>
    <t>15% de ejecución de los proyectos PETI enmarcados en el fortalecimiento a la infraestructura tecnológica y seguridad de la información.</t>
  </si>
  <si>
    <t>14,9%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</si>
  <si>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Para el trimestre reportado, no se tenia programadas actividades asociadas con esta tematica.
PRY 19 - Producto 31 del PETI:  Adopción e Implementación del  Sistema de Seguridad de la Información (SSI) para la UBPD.
Se ejecutaron las siguientes actividades:
-Se suscribió el contrato 061-2022 que apoyará en la implementación del modelo de seguridad de la información.
-Se construyó el normograma aplicable a sistema de seguridad de la información 
-Se elaboró el borrador del Plan Estrategico de Seguridad de la Información-PESI
-Se realizó el borrador para la modificación de la politica de seguridad de la información 
-Se convocó y se participó en la sesión 001 del comitpe de seguridad de la información 
PRY 24: Definir e implementar el modelo integral de uso y apropiación en materia de TI por parte de los servidores públicos de la UBPD.
Se realizaron las siguinetes actividades: 
-Publicación de estrategias enfocadas a los Servicios Tecnológicos implentados en la UBPD  (Mesa de servicio – WorkSpace – Equipos y servicio) basados en las políticas de Seguridad Digital y de la Información. 
-Fortalecimiento en el conocimiento, uso y apropiación de canales para registro de incidentes a través únicamente de Mesa de servicio, aumentar destrezas en el uso de WorkSpace, manejo adecuado de Ipad y de la herramienta Kobo.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
PRY 25: Adquisición de herramientas especializadas para implementar los controles tecnológicos de Seguridad Digital y Seguridad de la Información de la UBPD.
Para el trimestre reportado no se generò calculo del indicador, por tal razon no se genera avance cuantitativo y cualitativo de las actividades asociadas con esta tematica por lo tanto se generarà de acuerdo con lo definido en la ficha del indicador.
PRY 26: Implementar la estrategia de defensa en profundidad para la UBPD
Para el trimestre reportado no se tenia programadas actividades asociadas con esta tematica
PRY 30: Fortalecimiento y evolución de la Infraestructura TI para las necesidades del PETI.
Se implementó los canales y servicios en las 23 sedes de la entidad (17 Territoriales y 6 Satelites)
Se inició los procesos de aseguramiento de todos los servicios.
Se unstaló en las 23 sedes, la primera fase de fortalecimiento de la herramienta de monitoreo. 
Con corte al 31 de marzo se ejecutaron las actividades programadas correspondientes al 25% programado por trimestre, equivalente al 24% del valor presupuestado, es decir $1.919.751.297,86  de $7.933.842.256,67 valor total del proyecto. </t>
  </si>
  <si>
    <t>El indicador se encuentra en nivel óptimo de cumplimiento, lo anterior, considerando que obtuvieron el 14,9% sobre el 15% proyectado, equivalente al 99% para el primer trimestre. Frente a esto, se informa que en el avance cualitativo no se refleja el seguimiento del porcentaje obtenido en la hoja "Detalle indicador 30", para el PRY 24. En este sentido, es necesario que se mencione que la medición obedece a una regla de tres obtenida a partir de los datos que arroja la herramienta Planview cada trimestre.
A pesar de que el subproyecto PRY 19 - Producto 31 no tenía programado avance para el trimestre, este generó seguimiento cualitativo asociado a labores de planeación, las cuales se relacionan con la política, el plan de seguridad, normograma y temas de tipo contractual. Este tipo de avances son importantes para entender el comportamiento del indicador. Frente a esto, se sugiere revisar si estos avances no significaron algún avance porcentual para el trimestre, de ser así, se debe ajustar para el 2do trimestre del 2022.</t>
  </si>
  <si>
    <t>45% de ejecución de los proyectos PETI enmarcados en el fortalecimiento a la infraestructura tecnológica y seguridad de la información.</t>
  </si>
  <si>
    <t>43,2%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</si>
  <si>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Programado para 2023.
Proyecto 19 - Producto 31 del PETI:  Adopción e Implementación del  Sistema de Seguridad de la Información (SSI) para la UBPD, se realizaron las siguientes actividades: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
PRY 24: Definir e implementar el modelo integral de uso y apropiación en materia de TI por parte de los servidores públicos de la UBPD.
Se realizaron las siguinetes actividades: 
Promoción y seguimiento a cada caso para lograr certificación de personal de la entidad en Seguridad Digital
https://docs.google.com/spreadsheets/d/1qRlBaSVPNVHoDXfFiZzwHWOp77aRvCBZykiNF3Ns6AU/edit?usp=sharing  
Producción de videoguía para iPads institucionales https://drive.google.com/drive/folders/1jU-Rtyuc-lEECo6gbPqvqxg0Ey-ejiFs?usp=sharing
Se generó el reporte de tendencia de uso de la mesa de servicio
Se realizó el análisis del reporte de tendencia de uso de la mesa de servicio https://drive.google.com/drive/u/0/folders/1vtYI5hRfr7Zt1rDm8yGG6brYZDx60RP7
Se elaboró el formulario de uso de la mesa de servicio dirigido a los servidorxs  https://docs.google.com/forms/d/14BtcJoUiAbofrVPKMlHtW9upv9ChHzD7uEVq_wpK2DY/edit
 Proyecto 25: Adquisición de herramientas especializadas para implementar los controles tecnológicos de Seguridad Digital y Seguridad de la Información de la UBPD.
 Renovar soporte y suscripción herramientas ciberseguridad
Logros: Se realizó elaboración de la ficha técnica, revisión por parte del área contractual  y radicación para estudio de mercado, en este momento se encuentra en etapa de estudio de mercado.
Dificultades: Se presentó una falla en la consola del DLP la cual se había escalado a proveedor y fabricar, lo cual si no se solucionaba generaba un riesgo alto para la entidad renovar dicha solución, razón por la cual se radicó la ficha una vez se tuviera solución definitiva por parte de fábrica para generar la renovación de la solución, lo anterior generó un atraso en la radicación de la ficha técnica para estudio de mercado.
PRY 30 Se destacan los siguientes avances:
Se continua con la implementación de la segunda fase de la herramienta de monitoreo de infraestructura (afinamiento de las sensores y servicios), se incluyen los host de virtualización, Ups a nivel nacional, la cual viabiliza el monitoreo en tiempo real de la infraestructura tecnológica a nivel nacional.
En el marco del fortalecimiento del correcto funcionamiento de los servicios tecnológicos entre ellos la mesa de servicio y el parque tecnológico se han adelantado tareas para:
Punto único de contacto con la mesa de servicio, donde se tomaron las medidas para afInar e impulsar el uso de la herramienta por parte de los usuarios y es así que al corte se tiene un incremento de esta herramienta del % respecto a los casos que llegan por correo, así mismo se creó un protocolo para cerrar las solicitudes a través de correo, teléfono y chat, a la fecha se sigue trabajando con uso y apropiación para el cierre de esta brecha y que todos los casos lleguen a través de la herramienta y los canales autorizados.
Ampliación y mejora en las capacidades en el parque tecnológico y es así que se ha optimizado el performance de los equipos de cómputo a través de la instalación de discos duros de estado sólido, revisión de software no autorizado, cifrado de disco, verificación de agente Aranda y EDR, a la fecha esta tarea en su fase I se encuentra cerrada al 100% y en su fase II faltan 4 equipos con un avance del 99%.
Avanza conforme a lo planeado la implementación de las herramientas de antivirus y EDR, la cual tiene un alcance de 657 equipos de cómputo, se continúa la depuración en la herramienta.
Se ha realizado enrolamiento de 100% para los dispositivos móviles reportados.
Se ha realizado la revisión de las sedes de 13 sedes de 23, en total de equipos enrolados 783 de 739
A la fecha ya se cuenta con todas las sedes implementadas con servicios de internet, wifi, mesa de servicio,
Se dio continuidad a los servicios previamente implementados en el mes de enero, como son internet, telefonía, mesa de servicio, wifi, red LAN, seguridad centralizada, administrador de ancho de banda, equipos de cómputo, servicio de impresión
</t>
  </si>
  <si>
    <t>El indicador se encuentra en nivel de cumplimiento óptimo. Lo anterior, considerando que del 45% proyectado en el plan de trabajo de los subproyectos del PETI; se cumplió el 43,2%, equivalente al 96% al 30 de junio y al 43,2% acumulado en el año 2022. Es importante mencionar que pese a que se incumplieron avances principalmente para los proyectos 24 y 30, no se reportaron las dificultades presentadas para no haber dado cumplimiento a los temas allí esperados, especialmente en el proyecto de uso y apropiación (24). Es importante que se incluyan las causas por las cuales no se dio cumplimiento total del indicador, ya que no quedaron claras con el avance cualitativo reportado.
Los soportes remitidos no permiten entender el avance obtenido, por ejemplo, remiten un archivo en PDF con el avance de un proyecto en Plan View, pero no es claro a que subproyecto aplica o a que corresponde, incluso, los porcentajes no corresponden con el avance reportado en el plan de trabajo del indicador, es así que no es claro de donde surgen los porcentajes remitidos en este indicador. Así mismo, solo se evidencian soportes para el proyecto 30 con el contrato suscrito con la ETB, mas no para el resto de subproyectos existentes en este indicador.
Finalmente, se sugiere realizar un análisis integral de los proyectos del PETI, vs los recursos asociados a cada uno de los subproyectos programados en el proyecto de inversión inscrito en el BPIN. Lo anterior, considerando que la no ejecución de estos subproyectos tendrá impacto negativo en la ejecución presupuestal del proyecto de inversión de la OTIC.</t>
  </si>
  <si>
    <t xml:space="preserve">Se realizó elaboración de la ficha técnica para  la renovación soporte y suscripción herramientas ciberseguridad, revisión por parte del área contractual  y radicación para estudio de mercado, en este momento se encuentra en etapa de estudio de mercado.
Dificultades: Se presentó una falla en la consola del DLP la cual se había escalado a proveedor y fabricar, lo cual si no se solucionaba generaba un riesgo alto para la entidad renovar dicha solución, razón por la cual se radicó la ficha una vez se tuviera solución definitiva por parte de fábrica para generar la renovación de la solución, lo anterior generó un atraso en la radicación de la ficha técnica para estudio de mercado.
</t>
  </si>
  <si>
    <t>67,5% de ejecución de los proyectos PETI enmarcados en el fortalecimiento a la infraestructura tecnológica y seguridad de la información.</t>
  </si>
  <si>
    <t>66,9% de ejecución de los proyectos PETI enmarcados en el fortalecimiento a la infraestructura tecnológica y seguridad de la información.</t>
  </si>
  <si>
    <r>
      <rPr>
        <sz val="10"/>
        <color rgb="FF000000"/>
        <rFont val="Arial"/>
        <family val="2"/>
      </rPr>
      <t xml:space="preserve">- PRY 07: Implementar la fase no. 5 del sistema de información misional de la UBPD cubriendo el módulo Transversal de Inteligencia de Negocio.
Se realizan reuniones de trabajo con las areas involucradas (planeacion SG, entre otras), identificando las necesidades de la UBPD. Se remitio ficha tecnica a la SG para cotizacion de heramienta Power BI PRO, se revibieron observaciones de la SG, lo cual se estan ajustando.
- PRY 19 - Producto 31 del PETI:  Adopción e Implementación del  Sistema de Seguridad de la Información (SSI) para la UBPD.
Se realizó la actualización de la documentación correspondiente a Gestión de Activos y Gestión de Riesgos, se publicó la nueva Política General de Seguridad de la Información. Se adelantaron los ejercicios de Identificación de Activos y Riesgos de Seguridad de la Información por proceso.
- PRY 24: Definir e implementar el modelo integral de uso y apropiación en materia de TI por parte de los servidores públicos de la UBPD.
Mediante la planificación de este proyecto se ha logrado implementar las estrategias definidas, para la socialización, diculgación y fortalecimiento del uso y conocimiento de tecnologia implementada en la UBPD. El alcance definido y planificado corresponde a temas especificos de Servicios Tecnológicos y de Seguridad Digital y de la Información. Se han elaborado diferentes instrumentos de ayuda en materia de tecnologia los cuales se envuentran publicados en la intranet de la Unidad. Hubo cambio de supervisores para los OPS que apoyan este proyecto, desde julio 2022 lo cual ha modificado la metodologia definida al comienzo del proyecto. 
 proyecto corresponden a socialización, sensibilizacion y fortalecimeinto de temas de tecnologia,  el alcance del proyecto esta vigencia corresponde a Servicios tecnologicos y Seguridad Digital y de la informacion.
Se implementan estrategias de socialziación para Gestion del cambio -SIM BUSQUEMOS y se diseña campaña de socializacion para el portal de datos "Consulta Pública de informacion misional". 
Se socializa información del PETI en los canales de comunicación de la UBPD
Se socializa Modelo de Gestión del cambio. Uso y Apropiación -PHVA y se realiza estrategia de sensibilziación para al consulta del material de ayuda publicado por OTIC  en intranet
Se continua la documentacion del entregable final "Guia de uso y Apropiación- 2022" compuesto por las actividades amcro propias del dominio Uso y Apropiación y relacionadas en el plan de trabajo de los OPS de apoyo, quienes han elaborado el siguiente material de apoyo:
SERVICIOS TECNOLOGICOS: 
Inducción a Servidores - Programación mes de Julio
Infografia del Buen uso de correo electronico
Pieza de Divulgacón fomulario de evalución uso y apropiación Mesa de Servicio
Publicación Infografia del buen uso de correo electronico
Publicación de Formulario Evalución Mesa de Servicio
Video y publicación  Dictado por Voz
Dignòstico Completo de Equipos y Servicios
Documentaciòn Informe y Analisis Servicios TI
Plan de comunicaciòn Equipos y Servicios
Analisis de Evalución del Nivel de Adopciòn
SEGURIDAD DIGITAL:
Cómo escanear con la Tablet documentos a través de las notas.
Cómo escanear con la Tablet documentos a través de archivos.
Cómo subir archivos a drive a través de SAFARI.
Cómo ingresar al formulario de cementerios fosas y sepulturas ArcGIS Surver 123.
Cómo cambiar la contraseña del iPad.
Cómo agregar reconocimiento facial para acceder al iPad.
Cómo abrir archivos Word, PDF, Excel, desde el navegador Safari.
Guías de servicios en Celulares
Guía de memorias USB cifradas
Experiencia de uso en navegación segura
Importancia de Doble autenticación.
Gestión de usuario ante incidentes TI
PRY 25: Adquisición de herramientas especializadas para implementar los controles tecnológicos de Seguridad Digital y Seguridad de la Información de la UBPD.
Se realizan ajustes a las fichas técnicas
Se elabora estudio Previo
Se da respuesta de observaciones de proponentes 
PRY 26: Implementar la estrategia de defensa en profundidad para la UBPD
Elaboración de Estudio Previo
- Ajustes a ficha Técnica
- Ejecución de estudio de mercado
- Apertura del proceso de contratación
- Respuesta a observaciones del proceso de contratación
- Evaluación técnica de las propuestas
- Audiencia de adjudicación
- PRY 30: Fortalecimiento y evolución de la Infraestructura TI para las necesidades del PETI.
Logros :   
Se ajustó la solicitud de vigencias futuras 2022 -2023 de acuerdo a las observaciones dadas por OAP y la SAF, 
Dificultades:  
Dificultad en la articulación de las diferentes áreas involucradas para la revisión del documento de solicitud.
Demoras en las actualizaciones de SPI, PAA lo que conlleva al retraso de solicitud de CDP y radicación de solicitud de vigencias futuras.
Soportes: </t>
    </r>
    <r>
      <rPr>
        <u/>
        <sz val="10"/>
        <color rgb="FF1155CC"/>
        <rFont val="Arial"/>
        <family val="2"/>
      </rPr>
      <t>https://drive.google.com/drive/folders/1FblcXj_JrC51Vh_znCGlm97i8PwyYybY?usp=sharing</t>
    </r>
    <r>
      <rPr>
        <sz val="10"/>
        <color rgb="FF000000"/>
        <rFont val="Arial"/>
        <family val="2"/>
      </rPr>
      <t xml:space="preserve"> 
</t>
    </r>
  </si>
  <si>
    <t>Para el periodo se reportó un avance cuantitativo acumulado del 66,9% frente al esperado del 67,5%, lo cual deja el indicador en un nivel óptimo de cumplimiento. Sin embargo, es importante que en la descripción cualitativa se haga referencia a las dificultades presentadas que impidieron alcanzar el porcentaje total de avance esperado para los 7 proyectos incluidos en la tabla anexa de la programación trimestral de la meta (PRY 7, 19, 24, 25, 26 y 30).
Se reitera la recomendación realizada por la OAP en el periodo anterior de realizar un análisis integral de los proyectos del PETI vs los recursos asociados a cada uno de los subproyectos programados en el proyecto de inversión inscrito en el BPIN. Lo anterior, considerando que la no ejecución de estos subproyectos tendrá impacto negativo en la ejecución  presupuestal del proyecto de inversión de la OTIC.</t>
  </si>
  <si>
    <t>Logros: 
Proyecto 19 - Producto 31 del PETI:  Adopción e Implementación del  Sistema de Seguridad de la Información (SSI) para la UBPD
- Correo del envio del acta del comité 002 de 2022
- Correo de divulgación de la Política General de Seguridad de la Información
- Correo de actualización de la documentación de Gestión de Activos.
- Lista de asistencia a los talleres de activos y riesgos.
- Correo con la respuesta a las auditorias.
PRY 24: Definir e implementar el modelo integral de uso y apropiación en materia de TI por parte de los servidores públicos de la UBPD.
- Continuar con la implementación de las estrategias de divulgación, socialización y sensibilización en materia de tecnologia, definidas durante el primer semestre del año.
- Continuar con la implementación de las estrategias de fortalecimiento en el uso y conocimiento en materia de tecnologia, definidas durante el primer semestre del año. 
- Realizar Socialización de Gestión del Cambio para el Sistema de Información Misional SIM- BUSQUEMOS mediante los diferentes canales de comunicación de la UBPD
PRY 25: Adquisición de herramientas especializadas para implementar los controles tecnológicos de Seguridad Digital y Seguridad de la Información de la UBPD.
fichas técnicas
Estudio Previo
Respuesta de observaciones de proponentes 
PRY 26: Implementar la estrategia de defensa en profundidad para la UBPD
Estudio Previo
- Ficha Técnica
- Estudio de mercado
- Apertura del proceso de contratación
- Respuesta a observaciones del proceso de contratación
- Evaluación técnica de las propuestas
- Acta Audiencia de adjudicación
PRY 30: 
Se ajustó la solicitud de vigencias futuras 2022 -2023 de acuerdo a las observaciones dadas por OAP y la SAF, 
Dificultades:  
Dificultad en la articulación de las diferentes áreas involucradas para la revisión del documento de solicitud.
Demoras en las actualizaciones de SPI, PAA lo que conlleva al retraso de solicitud de CDP y radicación de solicitud de vigencias futuras.</t>
  </si>
  <si>
    <t>Resultado 21. Bienes y servicios con nivel de ejecución eficiente</t>
  </si>
  <si>
    <t>Indicador 31. Porcentaje de ejecución del Plan Anual de Adquisiciones (PAA)</t>
  </si>
  <si>
    <t xml:space="preserve">100% de ejecución del PAA </t>
  </si>
  <si>
    <t>Secretaría General</t>
  </si>
  <si>
    <t>Secretaría General Subdirección Administrativa y Financiera, Oficina Asesora de Planeación, todas las dependencias y equipos de trabajo</t>
  </si>
  <si>
    <t xml:space="preserve">15% de ejecución del PAA </t>
  </si>
  <si>
    <t xml:space="preserve">13% de ejecución del PAA </t>
  </si>
  <si>
    <t xml:space="preserve">Durante el primer trimestre de la vigencia se reporta un porcentaje de cumplimiento de la meta de un 13% , 2 puntos porcentuales por debajo de la meta establecida para el trimestre  (15%). A continuación, se discriminan las cifras por fuente de recurso: 
- FUNCIONAMIENTO: Respecto a los recursos de funcionamiento programados en el Plan Anual de Adquisiciones (Recursos del orden de $ 9.642.292.831,00), se proyectaba la ejecución de $ 2.873.736.849,00, de los cuales realmente fueron ejecutados $ 2.351.635.394,00, presentando un rezago de $ 522.101.455. 
- INVERSIÓN: Respecto a los recursos de inversión programados en el Plan Anual de Adquisiciones (Recursos del orden de $59.296.278.250,00), se proyectaba la ejecución de $ 7.673.230.694,00, de los cuales realmente fueron ejecutados $6.439.392.250,2, presentando un rezago de $ 1.233.838.443,8. Ahora bien, respecto a cada uno de los proyectos de inversión, es menester indicar lo siguiente: 
* Proyecto de Fortalecimiento de la UBPD: Frente a los $ 16.268.000.000 de este proyecto, se tenía contemplado ejecutar recursos del orden de $ 3.129.603.786,00. No obstante, para el 1° Trimestre de la vigencia se ejecutaron $ 3.063.310.469,48, presentando un rezago de $ 66.293.316,52 por debajo de la meta establecida. 
* Proyecto de Fortalecimiento de las capacidades tecnológicas de la UBPD: Frente a los $ 1.518.979.919,00 de este proyecto, se tenía contemplado ejecutar recursos del orden de $ 1.384.708.683,00. No obstante, para el 1° Trimestre de la vigencia se ejecutaron $13.4271.236,00, presentando un rezago de $134.271.236,00  por debajo de la meta establecida. 
* Proyecto de Implementación de acciones humanitarias y extrajudiciales para la búsqueda: Frente a los $ 31.898.351.483,00 de este proyecto, se tenía contemplado ejecutar recursos del orden de $ 3.024.646.989,00 . No obstante, para el 1° Trimestre de la vigencia se ejecutaron $ 1.991.373.097,72 , presentando un rezago de $ 1.033.273.891,28 por debajo de la meta establecida. </t>
  </si>
  <si>
    <t>Para el corte del primer periodo, el indicador se encuentra en estado "en riesgo", ya que del 15% de ejecución planteado para este primer trimestre, se logró alcanzar el 13%, lo que representa un cumplimiento del 85%.
Es importante empezar a detallar en el informe cualitativo ¿dónde se concentran estos rezagos en la ejecución presupuestal? y conocer si estas situaciones de incumplimiento generan alertas a la UBPD y las respectivas dependencias, es decir, ¿se plantea utilizar esta información para el seguimiento de las dependencias?  o se tienen estrategias para impulsar dicha ejecución?
También queremos invitar a utilizar este informe cualitativo para plantear las dificultades, obstáculos, retos, opciones de mejora entre otros, que se presentan en el cumplimiento de la ejecución, y del seguimiento a la misma para el reporte del indicador, lo cual puede estar afectando la adecuada gestión.
Los soportes presentados son evidencia clara del reporte de información sobre la ejecución presupuestal.</t>
  </si>
  <si>
    <t xml:space="preserve">46% de ejecución del PAA </t>
  </si>
  <si>
    <t xml:space="preserve">37% de ejecución del PAA </t>
  </si>
  <si>
    <t xml:space="preserve">Durante el segundo trimestre de la vigencia se reporta un porcentaje de cumplimiento de la meta de un (37%), 9 puntos porcentuales por debajo de la meta establecida para el trimestre (46%). A continuación, se discriminan las cifras por fuente de recurso: 
- FUNCIONAMIENTO: 
En relación con los recursos de funcionamiento, es importante precisar que a la fecha se tienen programados en el Plan Anual de Adquisiciones $16.387.528.092,077, no obstante, la meta se proyectó sobre $ 9.642.292.831,00, teniendo en cuenta que para la fecha de dicho cálculo, la Entidad tenía recursos del orden de los $ 6.800 millones de pesos sujetos a la leyenda de "Distribución previo concepto DGPPN"  por parte de la Dirección General del Presupuesto Público Nacional – DGPPN del Ministerio de Hacienda y Crédito Público. Ahora bien, es importante precisar que el levantamiento de la restricción antes señalada se surtió en el mes de mayo, no obstante, teniendo en cuenta que estos recursos se encontraban inicialmente en las Transferencias Corrientes de la entidad, se requirió, adicionalmente, presentar ante el Ministerio de Hacienda una Modificación Presupuestal, trasladando dichos recursos hacia la cuenta de Adquisición de Bienes y Servicios.
Ahora bien, una vez aprobada por parte de Min hacienda la citada modificación presupuestal, se procedió a efectuar la resolución para la desagregación interna de los $ 6.800 millones, para poder ser ejecutados al máximo nivel de desagregación conforme a la normatividad vigente.
Es de anotar, que este indicador se actualizará para el tercer trimestre, acorde a estos nuevos recursos, y conforme a la proyección de la nueva meta para el tercere y cuarto trimestre de la vigencia, previo  levantamiento por parte de la Subdirección Administrativa y Financiera – SAF de la información que brinden las áreas correspondientes en la planeación de sus compromisos y metas de pago.
Ahora bien, partiendo de la meta proyectada de $ 9.642.292.831,00, se calculó una ejecución para el segundo trimestre del año de $ 5.872.095,269, de los cuales realmente fueron ejecutados $ 5.626.075.947,67, presentando un rezago de $ 246.019.321,33. Sobre el particular, es preciso resaltar que si bien se logró la ejecución del 58%, es decir, 3 puntos porcentuales por debajo del 61% proyectado, durante el segundo trimestre del año se efectuaron avances en la ejecución de esta fuente de recurso, puesto que el primer trimestre de la vigencia se había presentado un rezago de $ 522.101.455 frente a la meta proyectada para dicho periodo. 
- INVERSIÓN: 
Respecto a los recursos de inversión programados en el Plan Anual de Adquisiciones (Recursos del orden de $59.296.278.250,00), se proyectaba la ejecución de $ 26.107.389.255,00 para el segundo trimestre de la vigencia, de los cuales realmente fueron ejecutados $ 19.871.772.338,82, presentando un rezago de $6.235.616.916,18 en relación con la meta establecida. 
Ahora bien, es importante precisar que la mayor parte del rezago presentado se concentra en el Proyecto de Inversión de Implementación de acciones humanitarias y extrajudiciales para la búsqueda. A continuación se discriminan los valores ejecutados por proyecto así: 
•        Proyecto de Fortalecimiento de la UBPD: Frente a los $ 16.268.000.000 de este proyecto, se tenía contemplado ejecutar recursos del orden de $ 7.068.460.768,00. No obstante, para el 2° Trimestre de la vigencia se ejecutaron $ 7.151.422.720,01, presentando una sobre ejecución de $ 82.961.952,01. Se destaca los avances positivos en cuanto a la ejecución de este proyecto, superando el rezago presentado en el primer trimestre de $ 66.293.316,52, y ejecutando un 44% del valor total del proyecto, un punto porcentual por encima de la meta establecida del 43%. 
•        Proyecto de Fortalecimiento de las capacidades tecnológicas de la UBPD: Frente a los $ 1.518.979.919,00 de este proyecto, se tenía contemplado ejecutar recursos del orden de $4.192.070.007,00. No obstante, para el 2° Trimestre de la vigencia se ejecutaron $ 3.808.652.590,85, presentando un rezago de $ 383.417.416,15 por debajo de la meta establecida. 
•        Proyecto de Implementación de acciones humanitarias y extrajudiciales para la búsqueda: Frente a los $ 31.898.351.483,00 de este proyecto, se tenía contemplado ejecutar recursos del orden de $14.846.858.480,00. No obstante, para el 2° Trimestre de la vigencia se ejecutaron $ 8.911.697.027,96, presentando un rezago de $ 5.935.161.452,04 por debajo de la meta establecida.
Finalmente, es importante señalar que desde la Secretaría General se han llevado a cabo gestiones con el fin de impulsar el avance en la ejecución presupuestal, en los cuales se destacan los siguientes: 
-        Remisión a cada una de las dependencias de un memorando en el mes de abril señalando con corte al primer trimestre, el estado de contratación de cada una de las líneas programadas en el Plan Anual de Adquisiciones. 
-        Realización de mesas mensuales de impulso adelantadas con cada una de las dependencias, en las cuales se revisan el estado de contratación de cada una de las líneas programadas en el PAA y se establecen acciones y compromisos con el fin de avanzar en el compromiso y ejecución de sus recursos. </t>
  </si>
  <si>
    <t xml:space="preserve">Para el corte del segundo periodo con corte a junio 30, el indicador se encuentra en estado "en riesgo", ya que del 46% de ejecución planteado para este primer trimestre, se logró alcanzar el 37%, lo que representa un cumplimiento del 79,7%.
La ejecución tuvo una mejora en el componente de funcionamiento, aunque continúa por debajo de lo proyectado, sin embargo, en el componente de inversión se ha presentado una baja fuerte en la ejecución esperada, con alto foco en el proyecto de Implementación de acciones humanitarias extrajudiciales para la Búsqueda.  
La Secretaría General debe presentar solicitud de ajuste a las metas inicialmente planteadas, ya que de los recursos de funcionamiento correspondientes a la adquisición de Bienes y Servicios se deben sumar 6.800 millones que fueron asignados en junio y que estaban bloqueados con concepto previo por parte de la DGPPN, en el rubro de transferencias corrientes de la Unidad, este ajuste debe hacerse lo antes posible para garantizar su correcta ejecución.
</t>
  </si>
  <si>
    <t xml:space="preserve">Se destacan como principales logros los siguientes: 
- En relación con los recursos de Funcionamiento, se disminuyó el rezago inicialmente presentado en el primer trimestre de la vigencia, pasando de $ 522.101.455 a $ 246.019.321,33, lo cual demuestra un incremento positivo en el ritmo de obligaciones efectuadas mediante esta fuente de recurso. 
- En relación con los recursos de Inversión, se destaca una ejecución superior frente a la meta propuesta de $ 82.961.952,01 en el proyecto de Fortalecimiento de la UBPD. 
Ahora bien, frente a las dificultades para el avance en la ejecución presupuestal, es menester señalar que para el Proyecto de Inversión de Implementación de Acciones Humanitarias y Extrajudiciales para la Búsqueda, el cual concentra la mayor parte de rezago en la ejecución presupuestal, no fue posible la contratación durante el segundo trimestre de la vigencia de adquisiciones importantes tales como el proyecto de Intervención del Estero San Antonio, el cual concentra en su programación alrededor de $ 700 millones de pesos, así como de algunos convenios con Organizaciones sobre las cuales se proyectan recursos del orden de $ 302 millones de pesos aproximadamente, lo anterior, debido a la imposibilidad de adelantarlos previo a la restricción por la Ley de Garantías.
Adicionalmente, algunos procesos llevaron más tiempo en su estructuración, entre otros,  equipos de topografía, para el cual se previó un recurso inferior en el PAA al que arrojó el Estudio de Mercado, lo que conllevo la consecución de los recursos a partir de saldos. Actualmente, esta adquisición concentra alrededor de $ 686 millones de pesos programados, los cuales no lograron ser comprometidos durante el segundo trimestre de la vigencia.  
De igual manera, no se logró efectuar desembolsos de líneas ya comprometidas, tales como la vigencia futura del Contrato No. 181 de 2021: Desarrollo e implementación de las fases del SIM, así como del contrato No. 229 de 2021: Modelo de Gobierno de datos, los cuales comprometen recursos del orden de los $ 4.125 millones de pesos aproximadamente, y cuya obligación a la fecha se encuentra en $ 0. 
En relación con el Proyecto de Fortalecimiento de las Capacidades Tecnológicas de la UBPD, es menester señalar que no fue posible la contratación de adquisiciones programadas a llevarse a cabo durante el segundo trimestre de la vigencia tales como la Implementación de las tres primeras fases de la estrategia de defensa en profundidad para la UBPD, que concentra recursos programados del orden de $ 328 millones de pesos aproximadamente, así como la adquisición de dispositivos cifrados, con recursos programados por valor de $ 118 millones de pesos aproximadamente. </t>
  </si>
  <si>
    <t xml:space="preserve">75% de ejecución del PAA </t>
  </si>
  <si>
    <t xml:space="preserve">54% de ejecución del PAA </t>
  </si>
  <si>
    <t xml:space="preserve">Durante el tercer trimestre de la vigencia se reporta un porcentaje de cumplimiento de la meta de un (54%), 21 puntos porcentuales por debajo de la meta establecida para el trimestre (75%). A continuación, se discriminan las cifras por fuente de recurso: 
* FUNCIONAMIENTO: 
En relación con los recursos de funcionamiento, es importante precisar que durante el primer y segundo trimestre de la vigencia, se reportó el indicador con una proyección de meta sobre $ 9.642.292.831,00, teniendo en cuenta que en el presupuesto aprobado a la Entidad para la vigencia 2022, la sum ade $ 6.800 millones estaban sujetos a "Distribución previo concepto DGPPN"  por parte de la Dirección General del Presupuesto Público Nacional – DGPPN del Ministerio de Hacienda y Crédito Público. El levantamiento de la restricción antes señalada se surtió al finalizar el mes de mayo de 2022, no obstante, teniendo en cuenta que estos recursos se encontraban inicialmente en las Transferencias Corrientes de la entidad, se requirió, adicionalmente, presentar ante el Ministerio de Hacienda una Modificación Presupuestal, trasladando dichos recursos hacia la cuenta de Adquisición de Bienes y Servicios.
Ahora bien, una vez aprobada por parte de Min hacienda la citada modificación presupuestal, se procedió a expedir la resolución para la desagregación interna de los $ 6.800 millones en mención, al máximo nivel de desagregación para su ejecución, conforme a la normativa vigente relacionada con la materia. Es de anotar que esta situación generó un retraso en la disponibilidad de recursos de funcionamiento a ejecutar durante el primer semestre de la vigencia, dado el proceso que fue necesario surtir para el levantamiento del previo concepto, el traslado presupuestal externo y la respectiva desagregación.
Teniendo en cuenta lo anterior y dado que para tercer trimestre se contaba con la totalidad de los recursos disponibles por esta fuente, se efectuó la medición del indicador de la siguiente manera: De los  $17.000.000.000,00 disponibles en los rubros de Funcionamiento - Adquisición de Bienes y Servicios, se parte de una programación en el PAA por valor de $16.411.332.618,33, dado que los demás recursos se proyectaron para otras necesidades que requieren ser financiadas con recursos de funcionamiento, tales como Servicios Públicos, Caja menor, entre otros. 
En tal sentido, partiendo de la meta programada en el PAA de $16.411.332.618,33, y teniendo en cuenta que al inicio de la vigencia se estableció ejecutar el 88% del recurso por funcionamiento proyectado en el PAA 2022, se calcula que con corte al 30 de Septiembre de 2022 se debió ejecutar $ 14.441.972.704,13; no obstante, la ejecución fue de $ 9.476.992.888,86, presentando un rezago de $ 4.964.979.815,27. Sobre el particular, es preciso resaltar lo siguiente:
- La programación de ejecución del 88% se estableció con base en los $9.642.292.831,00, que inicialmente se encontraban disponibles en los rubros de funcionamiento
- De los $6.800.000.000 a los cuales se levantó el previo concepto, que fueron desagregados en el mes de junio de 2022, y que no fueron contemplados en la medición inicial del indicador, se encuentran programados en el PAA recursos por valor de $2.573.572.995,66 para ser comprometidodos a partir del mes de septiembre de 2022 (líneas 49, 50, 53, 84, 87, 92, 94, 97, 103, 104, 146, 156, 157 y 159 del PAA), adicionalmente, a la fecha se corte existe un saldo por ejecutar de viáticos por valor de  $1.071.002.808,00 (que igualmente se encuentran programados en el PAA), por ende, estos recursos, entre otros, serán ejecutados en el último trimestre de la vigencia, lo cual incide directamente en el porcentaje ejecutado con corte a 30 de septiembre de 2022.
- De los $ 16.411.332.618,33, a 30 de Septiembre de 2022 quedaron programados en el PAA 2022 $ 16.268.619.368,787, por lo tanto, el valor de la meta es menor.
* INVERSIÓN: 
Respecto a los recursos de inversión (por valor de $59.296.278.250,00), se proyectaba la ejecución de $43.496.781.604,00 para el tercer trimestre de la vigencia, de los cuales realmente fueron ejecutados $32.316.675.054,91, presentando un rezago de $ 11.180.106.549,09 en relación con la meta establecida. 
Sobre el particular, es importante precisar lo siguiente:
- De los $ 59.296.278.250,00 proyectados a ejecutar, se programaron en el PAA recursos del la suma de $ 59.036.300.644,51, y adicionalmente se tienen contemplados $ 203.088 para el pago de una vigencia expirada. Asi las cosas, a la fecha de corte se encuentra disponible para programación en el PAA la suma de $ 259.774.517,49. No obstante, de este recurso disponible se contempla cubrir necesidades como el convenio con el Consejo Regional Indígena del Cauca - CRIC, programando para el cuarto trimestre de la vigencia ($180.000.000), a través del Proyecto de "Implementación de acciones humanitarias y extrajudiciales para la búsqueda". 
- La mayor parte del rezago presentado se concentra en el Proyecto de Inversión de "Implementación de acciones humanitarias y extrajudiciales para la búsqueda". A continuación se discriminan los valores ejecutados por proyecto así: 
• Proyecto de Fortalecimiento de la UBPD: Frente a los $ 16.268.000.000 de este proyecto, se tenía contemplado ejecutar recursos por valor de $ 11.373.176.649,00, con corte al 30-sep-2022, de los cuales se ejecutaron $ 10.925.636.585,75, presentando un rezago de $ 447.540.063,25.
• Proyecto de Fortalecimiento de las capacidades tecnológicas de la UBPD: Frente a los $11.129.926.767 de este proyecto, a la fecha de corte se tenía contemplado ejecutar recursos por la suma de $6.973.281.539,00; no obstante, se ejecutaron $6.145.472.680,85, presentando un rezago de $ 827.808.858,15 por debajo de la meta establecida. 
• Proyecto de Implementación de acciones humanitarias y extrajudiciales para la búsqueda: Frente a los $ 31.898.351.483,00 de este proyecto, se tenía programado ejecutar recursos por valor de $25.150.323.416,00, con corte al 30 de septiembre; sin embargo, se ejecutaron $ 15.245.565.788,31, presentando un rezago de $ 9.904.757.627,69 por debajo de la meta establecida.
Finalmente, es importante señalar que desde la Secretaría General se ha realizado mesas mensuales de impulso adelantadas con cada una de las dependencias, en las cuales se revisan el estado de contratación de cada una de las líneas programadas en el PAA y se establecen acciones y compromisos con el fin de avanzar en el compromiso y ejecución de sus recursos. </t>
  </si>
  <si>
    <t>Para el corte del segundo periodo con corte a septiembre 30, el indicador se encuentra en estado "en riesgo", ya que del 75% de ejecución planteado para este tercer trimestre, se logró alcanzar el 54%, lo que representa un cumplimiento del 71,6%, es decir, se vuelven más críticos los porcentajes de cumplimiento.
Debido al desbloqueo de recursos, se realizó una modificación presupuestal en los recursos de funcionamiento que ampliaron la base de medición inicial, aunque se reportan acciones para prpogramar y ejecutar esto lo antess posible, no se ha logrado realizarlo en los tiempos definidos para cada corte, lo cual hace que el indicador se presente en riesgo, sumado a demoras también en la ejecución de recursos de inversión.
Se observa el trabajo permanente de generación de alertas y mesas de trabajo con las dependencias para la correcta y oportuna ejecución de recursos.</t>
  </si>
  <si>
    <t xml:space="preserve">LOGROS: 
Para este trimestre, se estableció con las dependencias de la UBPD: los compromisos reales para las lineas contratadas, proyección de pagos por mes; asimismo se definió las fechas reales de contratación y la proyección de los pagos que correspondan para el 4to trimestre de la vigencia. 
Por otra parte, durante este trimestre de reporte se adelantaron las gestiones para la solicitud de vigencias futuras.
DIFICULTADES: 
Ahora bien, frente a las dificultades para el avance en la ejecución presupuestal, es menester señalar que para el Proyecto de Inversión de Implementación de Acciones Humanitarias y Extrajudiciales para la Búsqueda, el cual concentra la mayor parte de rezago en la ejecución presupuestal, no fue posible la contratación durante el segundo trimestre de la vigencia de adquisiciones importantes tales como el proyecto de Intervención del Estero San Antonio, el cual concentra en su programación alrededor de $ 663 millones de pesos. Por otra parte, si bien se contrataron temas como los Convenios con Organizaciones Indígenas (OPIAC, Gobierno Mayor), por valor de $ 1.820.000.000.000, asi como Equipos de Topografía por valor de $ 679 Millones, y Servicios de Streaming por valor de $ 369.000.000, a 30 de Septiembre de 2022 no presentaron obligaciones, por lo tanto se espera que la ejecución de estos recursos se efectúe en el cuarto trimestre de la vigencia. Asimismo, contratos contratos como el No. 181 de 2021: Desarrollo e implementación de las fases del SIM, así como del contrato No. 229 de 2021: Modelo de Gobierno de datos, los cuales comprometen recursos del orden de los $ 4.125 millones de pesos aproximadamente, aún poresentan recursos pendientes de obligar del orden de $ 2.761 millones de pesos. Finanlmente, contratos como el 291 de 2021- Operador Logístico, cuyos recursos en su mayoría provienen de este proyecto, presenta aún recursos del orden de $ 3.093.179.866,02 por obligar.
En relación con el Proyecto de Inversión "Fortalecimiento de las Capacidades Tecnológicas de la UBPD", es importante señalar que no fue posible la contratación de adquisiciones programadas a llevarse a cabo durante el tercer trimestre de la vigencia, tales como la Implementación de la estrategia de defensa en profundidad para la UBPD, por valor estimado de $ 559 millones de pesos, asi como la Renovación del  licenciamiento de las herramientas de ciberseguridad de la Entidad, por valor estimado de $ 1.032 millones de pesos. 
Respecto a los recursos de funcioamiento, se indica que a la fecha de corte del presente reporte varios procesos se encontraban en estado de "no contratado", para procesos a cargo de la Oficina de Técnologías de la Información como por ejemplo Adquirir el licenciamiento de la plataforma Gsuite (en tiempo), así como la transferencia de conocimientos del uso y manejo de la misma para la UBPD por un valor asignado de funcionamiento de $ 1.239.780.428,05 y $ 1.032.976.960,95 que corresponde al proceso de Renovar el servicio de soporte, suscripción, ampliación y adquisición de licenciamiento de las herramientas de ciberseguridad de la Entidad (MDM - Cifrado -  DLP) según corresponda, por vigencia de dos años  (fuera de tiempo). </t>
  </si>
  <si>
    <t>Resultado 22. Modelo de operación por procesos actualizado y apropiado</t>
  </si>
  <si>
    <t>Indicador 32. Avance en la implementación del plan de mejora del modelo de operación por procesos</t>
  </si>
  <si>
    <t>100% de las acciones definidas para la vigencia</t>
  </si>
  <si>
    <t>Oficina Asesora de Planeación</t>
  </si>
  <si>
    <t>Todos los líderes de proceso</t>
  </si>
  <si>
    <t>17,95% de las acciones definidas para la vigencia implementadas</t>
  </si>
  <si>
    <t>2,57% de las acciones definidas para la vigencia implementadas</t>
  </si>
  <si>
    <t>El plan de mejoramiento del Modelo de Operación procesos tiene identificadas 39 acciones de mejora, para el primer trimestre se estableció el cumplimiento de 7 acciones correspondientes al 17,95%; una vez realizado el seguimiento al plan de mejora reportado por los líderes de proceso, se identificó que se dió cumplimiento a 1 acción, con un porcentaje de avance del 2,57, la cual se relaciona a continuación:
- Acción No 8. OAJ-2:  Formular y publicar en el Sistema de Gestión el procedimiento para la expedición de la resolución que ordena la búsqueda, en los términos del artículo 8.2 de Decreto Ley 589 del 201729 de octubre de 2021: Se remite a través de memorando No. 3000-3-202106446 el proyecto de procedimiento de "expedición resolución que ordena la búsqueda" a la Subdirectora General Técnica y Territorial para que sea retroalimentado,  el 12 de noviembre de 2021 se remite a través de mememorando No. 1600-3-202106764 con asunto: remisión para observaciones del proyecto de procedimiento “Expedición Resolución que Ordena la Búsqueda” - Proceso de Gestión Jurídica. Se socializó por correo electrónico masivo a todos los funcionarios de la entidad el 17 de febrero de 2022, el procedimiento GJU-PR-006 V1 Expedición resolución que ordena la búsqueda, de conformidad con lo dispuesto en el numeral 2 del artículo 8 del Decreto Ley 589 de 2017.</t>
  </si>
  <si>
    <t xml:space="preserve">El indicador se encuentra en nivel crítico de cumplimiento, lo anterior, considerando que de las 7 acciones (17,95%) proyectadas a ser implementadas en la vigencia, tan solo se llevó a cabo 1 acción (2,57%). Frente a esto, se solicita priorizar y hacer seguimiento a las acciones allí previstas en el marco del plan de mejora institucional. Así mismo, considerar que ahora se acumula el rezago de 6 acciones no implementadas (15,38%) + 20 acciones a implementar para el segundo trimestre (69,23%) para un total de 26 acciones por implementar al 30 de junio de 2022 (84,61%) del plan de mejora de la vigencia. Por lo anterior, es necesario que se realicen acciones de seguimiento con suficiente antelación, de tal forma, que las dependencias tengan presente la materialización de dichos resultados durante el trimestre y no al culminar el mismo. 
Finalmente, se sugiere que el equipo del SIG y MOP de la Oficina Asesora de Planeación determine si la implementación de estas acciones fueron eficaces o no, frente a lo requerido para cada una. Así mismo, que dentro de los avances remitidos siempre se incluyan logros y dificultades presentadas para realizar los seguimientos periodicos, los cuales en esta ocasión no fueron incluidos, lo que no permitió entender el resultado del indicador para el corte evaluado. </t>
  </si>
  <si>
    <t>69,23% de las acciones definidas para la vigencia implementadas</t>
  </si>
  <si>
    <t>30,76% de las acciones definidas para la vigencia implementadas</t>
  </si>
  <si>
    <t xml:space="preserve">De las 39 acciones de mejora del Modelo de Operación, para el primer trimestre se programaron 7 acciones, en este periodo se cumplieron las seis (6) acciones faltantes dando un cumplimiento del 17,95%, las cuales se relacionan a continuación:
- Acción No 2: Desarrollo de material audiovisual pedagógica para informar y reiterar las prioridades de la Estrategia de Cooperación Internacional de la UBPD en relación con el desarrollo de proyectos y aplicación a convocatorias que se estén alineadas a la implementación de la "Ruta de los Planes Regionales de Búsqueda" con un enfoque de investigación participativa con enfoque diferencial, étnico, género y territorial. 
 - Acción No 3. Diseño del procedimiento y documentos asociados, relacionados con la gestión de transporte terrestre.
-  Acción No 5: Se realizó la actualización del Plan de Vinculación y el procedimiento de nómina y comisiones
- Acción No 6: Se realizó la actualización del procedimiento de nómina.
- Acción No 9: Se desarrolló la actualización y socialización del procedimiento de Gestión de Comunicaciones Oficiales, contemplando la implementación del SGDEA
- Acción 10: Se actualizó el procedimiento de Organización de Archivos de Gestión
Para el segundo periodo se programaron 20 acciones correspondiente a un porcentaje de avance del 51,28%, para este periodo se cumplieron 4 acciones, relacionadas a continuación:
- Acción No 7: la Oficina Asesora Jurídica, realizó la actualización de los siguientes procedimientos: elaboración y/o revisión de actos administrativos; proyección y emisión de conceptos jurídicos internos y externos, y representación y defensa judicial como demandado.
- Acción No 11: diseño de dos piezas comunicacionales con el acceso a todos los documentos del Modelo de Operación por Procesos 
- Acción No 24: se realizó la actualización de los tres procesos misionales y de los 16 procedimientos con los respectivos documentos. Esta construcción se realizó de acuerdo al cronograma de trabajo y participaron los servidores del nivel central y territorial.
- Acción No 26: se actualizaron los tres procedimientos de la Dirección de Participación, Contacto con las Víctimas y Enfoques Diferenciales: realizar reencuentro, realizar entrega digna, diálogos y acciones de asesoría, orientación y fortalecimiento individual o colectivo.
Para el cuatro trimestre se cumplieron dos (2) acciones relacionadas a continuación:
- Acción No 13: Realización de mesa de trabajo con los coordinadores territoriales para la actualización de los 16 procesos misionales, la cual se realizó previo a la aprobación del procedimiento de acuerdo a la metodología planteada para este fin
- Acción No 14: Desarrollo de mesas de trabajo con la Oficina de Gestión de Conocimiento, la Subdirección de Gestión Humana y la Oficina Asesora de Comunicaciones y Pedagogía, con el fin de articular la estrategia para la socialización de la ruta de los planes regionales de búsqueda y la socialización de los 16 procedimientos misionales de la UBPD. El cronograma de la socialización de los procesos misionales fue remitida a la Subdirección de Gestión Humana para la incorporación en la parrilla de capacitaciones de la Entidad.
</t>
  </si>
  <si>
    <t>El indicador se encuentra en nivel crítico de cumplimiento, lo anterior, considerando que del 69% previsto para cumplir acciones del plan de mejora, tan solo se dio cumplimiento al 30,76%. equivalente al 44,4% en el trimestre y a un 30,8% acumulado en el 2022. 
Frente a esto, se sugiere realizar seguimiento antes de culminar el trimestre y no posterior al corte. Lo anterior, permitirá recordar a las áreas que tienen pendiente por desarrollar las acciones de ese trimestre y así alertar su próximo vencimiento y por ende la materialización de la acción durante el trimestre y no posterior al mismo.
Igualmente, se reitera la retroalimentación del primer corte: "Finalmente, se sugiere que el equipo del SIG y MOP de la Oficina Asesora de Planeación determine si la implementación de estas acciones fueron eficaces o no, frente a lo requerido para cada una
En cuanto al plan de trabajo que aparece en la hoja "indicador 32" de este mismo libro de Excel, es necesario revisarlo, ya que no aparecen los avances porcentuales, entre otros campos que no aparecen diligenciados.</t>
  </si>
  <si>
    <t>Logros: Cumplimiento de las siete (7) acciones programada para el primer trimestre y dos (2) acciones programadas para el cuarto trimestre.
Dificultades: la actualización y la socialización de los procesos misionales tardó mas de lo programado debido a la necesidad de articularse con la ruta de los planes regionales de búsqueda, lo cual pemitió tener claridades sobre las diferentes fases y actividades en torno a los planes regionales de búsqueda.
Igualmente, se relacionan las acciones de mejora que están pendientes de su culminación para el segundo trimestre:
• Formalizar el formato "Hoja de vida de equipos" con el fin de registrar toda la información de los bienes que se tienen en la UBPD. Responsable: líder del proceso de Gestión Administrativa / Subproceso de Recursos Físicos
• Revisión de todos los documentos del pro se relacionan las activides que aún están pendientes de su culminación,ceso para determinar su aplicación. Responsable: líder del proceso: Direccionamiento y Planeación Estratégica.  
• Producción de la guía para la recepción, registro y designación de solicitudes de búsqueda y consulta de información entregada por las personas que buscan y otros actores sociales e institucionales. Responsable: Subdirección General Técnica y Territorial 
• Una vez se ponga en marcha el modelo de operación desconcentrado y se lleve a cabo el seguimiento a su implementación, identificar la pertinencia de la creación de un procedimiento para la SGTT. Responsable: Subdirección General Técnica y Territorial
• Producción de guía para la recepción, registro y designación de solicitudes de búsqueda y consulta de información entregada por las personas que buscan y otros actores sociales e institucionales. Responsable: Líder del proceso de Planificación de Acciones Humanitarias y Extrajudiciales para la Búsqueda y líder del proceso de Participación de Acciones Humanitarias y Extrajudiciales para la Búsqueda.
• Socializar los tres procedimientos actualizados del proceso participación de acciones humanitarias y extrajudiciales para la búsqueda, a los servidores y servidoras de la UBPD. Responsable: líder del proceso de Participación de Acciones Humanitarias y Extrajudiciales para la Búsqueda.
• Realizar la actualización y socialización al interior de la UBPD de los procedimientos del proceso de planificación de acciones humanitarias. Responsable: líder del proceso de Planificación de Acciones Humanitarias y Extrajudiciales para la Búsqueda 
• Realizar la actualización de los procedimientos actuales de la DTPRI y realizar la respectiva socialización al interior de la UBPD. Responsable: líder del proceso de implementación de Acciones Humanitarias y Extrajudiciales para la Búsqueda.</t>
  </si>
  <si>
    <t>71,79% de las acciones definidas para la vigencia implementadas</t>
  </si>
  <si>
    <t>76,92% de las acciones definidas para la vigencia implementadas</t>
  </si>
  <si>
    <t>De las 39 acciones de mejora definidas para el Modelo de Operación, en el segundo periodo se programaron 20 acciones correspondiente a un porcentaje de avance del 51,28%, para este periodo se completaron las 19 acciones para un porcentaje de cumplimiento del 48,72 %. A continuación, se relacionan las que fueron cumplidas en el presente periodo:
- Acción No 4: se realizó la inclusión en el Modelo de Operación por Procesos del formato "Hoja de vida de equipos GRF-FT-030" con el fin de registrar toda la información de los bienes que se tienen en la UBPD. 
 - Acción No 15: se revisaron los procedimientos del proceso de Dirección y Planeación Estratégica, los cuales fueron actualizadas e incorporados al Modelo de Operación por Procesos
 - Acción No 17: se diseñó e incorporó al Modelo de Operación la Guía para la recepción, registro y designación de solicitudes de búsqueda y consulta de información entregada por las personas que buscan y otros actores sociales e institucionales.
- Acción No 25: se incorporó al Modelo de Operación por Procesos la guía para la recepción, registro y designación de solicitudes de búsqueda y consulta de información entregada por las personas que buscan y otros actores sociales e institucionales.
 - Acción No 27: fueron socializados los tres procedimientos que hacen parte del proceso de participación de acciones humanitarias y extrajudiciales para la búsqueda: entrega digna el 11/08/2022, reencuentro el 06/07/2022, y diálogos y acciones de asesoría, orientación y fortalecimiento individuales y colectivos el 07/07/2022
- Acción No 28: se socializaron los procedimientos que hacen parte del proceso de planificación humanitarias y extrajudiciales para la búsqueda: 
•Procedimiento recepción, registro, protección, almacenamiento y consulta de la información para la búsqueda. PAH-PR-001
•Procedimiento establecimiento del estado del proceso de búsqueda. PAH-PR-002
• Procedimiento contribución de personas aportantes de información, para la búsqueda y localización de personas dadas por desaparecidas. PAH-PR-003
•Procedimiento contribución de información de personas beneficiarias del régimen de condicionalidad en el Sistema Integral de Verdad, Justicia, Reparación y Garantías de No Repetición. PAH-PR-004
•Procedimiento Investigación humanitaria y extrajudicial para la búsqueda. PAH-PR-005
•Procedimiento Localización de personas presuntamente sin vida. PAH-PR-006
•Procedimiento Localización de Personas Vivas. PAH-PR-007
•Procedimiento Registro Nacional de Fosas, Cementerios Ilegales y Sepulturas. PAH-PR-008
• Procedimiento Establecimiento del universo de personas dadas por desaparecidas. PAH-PR-009
- Acción No 29: se incorporó al Modelo de Operación por Procesos la guía para la recepción, registro y designación de solicitudes de búsqueda y consulta de información entregada por las personas que buscan y otros actores sociales e institucionales.
 - Acción 30, 31 y 32: se realizó la actualización y socialización de todos los procedimientos que hacen parte del proceso de planificación humanitarias y extrajudiciales para la búsqueda.
- Acción No 34: se realizó la actualización y socialización del procedimiento de Prospección y recuperación, con la documentación informada asociada, que hace parte del proceso de implementación de acciones humanitarias y extrajudiciales para la búsqueda.
 -  Acción No 35: se realizó la actualización y socialización del procedimiento de prospección y recuperación de la DTPRI, incorporando las orientaciones que den claridad sobre la realización de los informes técnicos forenses en el marco de los planes regionales de búsqueda.
 - Acción No 36, 37 y 39: se realizó la actualización y socialización de todos los procedimientos que hacen parte del proceso de implementación de acciones humanitarias y extrajudiciales para la búsqueda:
• IAH - PR -001 Prospección.
• AH - PR -002 Recuperación
• IAH - PR -004 Seguimiento identificación de cadáveres
• IAH - PR -005 Procedimiento de verificación de identidad a persona encontrada viva.
• IAH - PR -006 Prospección y recuperación
En el tercer trimestre se programó una (1) acción correspondiente a un porcentaje de avance del 2,56%. A continuación, se relaciona la acción:
- Acción No 33: se elaboró la guía para el relacionamiento y desarrollo de encuentros con personas aportantes de Información, asimismo se emitió un memorando mediante el cual el Director de Información, Planeación y Localización para la Búsqueda hace la socialización con el equipo de la Dirección y los coordinadores de los GITT el documento. Asimismo, se actualizó en el Modelo de Operación por Procesos el procedimiento “Contribución de personas aportantes de información, para la búsqueda y localización de personas dadas por desaparecidas"
En el cuarto trimestre se programaron 11 acciones correspondientes a un porcentaje de avance de 28,21. Durante este periodo se cumplió una acción correspondiente al 2,56%: 
- Acción No 16: producción de un (1) documento que describa el modelo de operación, relacionamiento y comunicación de la SGTT.
Igualmente, para medir la eficacia de las acciones de mejora que constituyen cada plan de mejoramiento, se ha solicitado a los líderes de los procesos esta medición cuando finalizan todas las accciones propuestas para el proceso. A la fecha se cuenta con el cierre del plan de mejoramiento y la medición de la eficacia de las acciones del proceso de: prevención y protección y gestión jurídica</t>
  </si>
  <si>
    <t>Considerando el reporte de avance cuantitativo del 76,92% de cumplimiento, el indicador se encuentra en nivel óptimo, evidenciando una gestión positiva del rezago identificado en los periodos anteriores frente a las acciones del plan de mejoramiento del modelo de operación por procesos - MOP.
Se recomienda continuar realizando seguimiento con suficiente anterioridad a la finalización del trimestre. Lo anterior, permitirá recordar a las áreas que tienen pendiente por desarrollar las acciones de ese trimestre y así alertar su próximo vencimiento y por ende la materialización de la acción durante el trimestre y no posterior al mismo.
Se anexan los soportes correspondientes a la gestión</t>
  </si>
  <si>
    <t>Logros:  a partir del monitoreo que se ha realizado de forma periódica, se ha avanzado en el cumplimiento de las acciones programadas. Para el segundo trimestre se adelantaron 19 acciones programadas y en el tercer trimestre se cumplió con lo programado.
Dificultades: Es importante, dar un alcacance a la implementación del Modelo de relacionamiento y comunicación para dar cumplimiento a las acciones propuestas sobre este tema.</t>
  </si>
  <si>
    <t>Estrategia 6. Visibilizar la búsqueda (Comunicaciones)</t>
  </si>
  <si>
    <t xml:space="preserve">Resultado 23. Posicionamiento de la búsqueda de la UBPD a través del reconocimiento de los Planes Regionales de Búsqueda (PRB) </t>
  </si>
  <si>
    <t>Indicador 33. Narrativa de la búsqueda solidaria e integral construida e impulsada</t>
  </si>
  <si>
    <t>100% de la narrativa construída e impulsada</t>
  </si>
  <si>
    <t>Oficina Asesora de Comunicaciones y Pedagogía</t>
  </si>
  <si>
    <t>Oficina Gestión del Conocimiento</t>
  </si>
  <si>
    <t>25% de la narrativa construída e impulsada</t>
  </si>
  <si>
    <t xml:space="preserve">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 </t>
  </si>
  <si>
    <t>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</si>
  <si>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55% de la narrativa construída e impulsada</t>
  </si>
  <si>
    <t>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pues ya se incluyen los aportes desde la Oficina de Gestión del Conocimiento</t>
  </si>
  <si>
    <t xml:space="preserve">Se observa el documento que contiene los lineamientos de la narrativa de la búsqueda humanitaria integral, ya finalizado para su validación en el siguiente periodo, la presentación de este entregable tiene una ponderación del 30%, lo que significa un acumulado para el semestre de 55%.  El indicador para el cierre del periodo se mantiene en estado "óptimo", cumpliendo con el planteamiento inicial. 
Los retos de comunicación y apropiación que se plantean son grandes, por lo que es importante desplegar las acciones necesarias para garantizar la validación del documento de narrativa (entregable del tercer trimestre) y poder así continuar su impulso y promoción en la entidad y en los grupos de valor.
</t>
  </si>
  <si>
    <t xml:space="preserve">
Esta narrativa brinda mensajes clave a tener en cuenta, los cuales necesitan incorporarse en el actuar de la institución y expresarse en los diferentes espacios y encuentros con distintos grupos de interés, de alianzas y en el relacionamiento, en general. También es necesario que se incorporen en los distintos lenguajes sobre los que comunica esta institución desde lo escrito, oral, audiovisual, ritual, performativo, corporal, entro otros…
Los elementos a tener en cuenta en la construcción de la narrativa estarán contenidos en una guía en la que se expliquen los criterios que guían la construcción de esa narrativa.
</t>
  </si>
  <si>
    <t>65% de la narrativa construída e impulsada</t>
  </si>
  <si>
    <t>60% de la narrativa construída e impulsada</t>
  </si>
  <si>
    <t>Durante el tercer trimestre del año 2022 se avanzó en la socialización de de la narrativa con todo el equipo de la OACP, el día 30 de agosto se compartió con el fin de recibir retroalimentación del equipo a la misma. De este solo se recibieron aportes de la servidora Alejandra María Bernal Castro y Juan Pablo Esterilla Puentes en los tiempos establecidos. En reunión de equipo el día 26 de septiembre en la presentación de la estrategia de pedagogía para el 2022 se habló sobre lo que se entiende por la narrativa de la búsqueda solidaria e integral y además se explicó el por qué fue clave durante el año 2022 la alianza con el Colectivo 82, pues fue clave conocer cómo fue que en el país se hizo evidente que las detenciones y desapariciones forzadas fueron acciones sistemáticas, a su vez reconocer y desagregar cuál ha sido la lucha de las familias en el proceso de búsqueda, reconociendo que es clave que el país pueda conocer el proceso con un contexto que antecede y es la organización de este colectivo y posteriormente la primera Asociación de Detenidos Desaparecidos ASFADDES, en este sentido la relevancia de este mecanismo de búsqueda humanitaria y extrajudicial.</t>
  </si>
  <si>
    <t>De acuerdo con la fórmula definida para medir el indicador, para el tercer periodo se proyectó el entregable de la siguiente manera: "3: Validar con la Dirección General la narrativa de la búsqueda humanitaria y extrajudicial (10%)", paso previo y necesario a la socialización planteada en el periodo final.
Aunque se presenta un reporte de acciones que demuestran gestión en torno a la narrativa, no se alcanza el objetivo planteado, por lo cual no es posible validar el avance cuantitativo completo; para el periodo se presenta un avance acumulado del 60%, lo que deja el indicador en estado "óptimo" aunque con un leve retraso en su cumplimiento.  Como soportes se envía el documento y entre otros correos, uno enviado a la Dirección General, sin embargo la fecha es fuera del periodo a reportar.
Se deben enfocar esfuerzos en lograr la validación y así poder seguir avanzando en el impulso de la apropiación de la misma.</t>
  </si>
  <si>
    <t>Con la salida de Bibiana, quien fue jefa de la Oficina Asesora de Comunicaciones y Pedagogía en ese momento no se logró hacer la socialización, sin embargo vale la pena mencionar que en el mes de octubre se comparte a través de correo electrónico a la Dirección General.</t>
  </si>
  <si>
    <t>Indicador 34. Hitos de la búsqueda solidaria e integral definidos, divulgados</t>
  </si>
  <si>
    <t>100% de los hitos de la búsqueda solidaria e integral definidos, divulgados</t>
  </si>
  <si>
    <t>Oficina Gestión del Conocimiento – Subdirección General Técnica y Territorial y Grupos Internos de Trabajo Territorial</t>
  </si>
  <si>
    <t>20% de los hitos de la búsqueda solidaria e integral definidos, divulgados</t>
  </si>
  <si>
    <t>Durante el primer trimestre del año se avanzó en:
1) la definición e identificación de los hitos de la busqueda humanitaria y extrajudicial, solidaria y colectiva que realiza la UBPD. Estos hitos son: i) El Universo; ii) El RNFCIS; iii) El proyecto de impulso a la identificación; iv) Los PRB; v) Las estrategias de participación y de inclusión de los enfoques diferenciales; vi) Las líneas de IHE; vii) Las estrategias de trabajo con aportantes de información; viii) Las iniciativas de articulación interinstitucional; ix) La intervención de escenarios complejos. 
2) Igualmento se avanzo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3) Se avanzo en la recolección de información de fuentes secundarias (actas, documentos productos de consultorías) que sirven para la sistematización y análisis de las experiencias que nutren los hitos.
4) Se realizó una propuesta para socializar con las y los servidores de la UBPD la metodología de construcción del Universo de Personas dadas por Desaparecidas, así como sus principales resultados, usos y alcances.
5)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Entre los retos y desafios que tenemos por delante esta el dialogo que vamos a tener con la dirección general en el mes de abril para explicar la metodologia de sistematización y recibir la retroalimentación del caso. Igualmente el proceso de sistematización de los hitos depende de la voluntad de los GITT y de las otras areas y grupos de la entidad para compartir información y socializar las experiencias que nutren los hitos. Finalmente la metodologia para la divulgación interna y externa de los hitos varia en cada caso, debe ajustarse al contexto, lo que implica flexibilidad y constante necesidad de ajuste.
Este trabajo se esta realizando de manera conjunta entre la OGC y la OACP.</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</si>
  <si>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
Se sugiere ampliar la información y soportes respecto a la construcción de estos conceptos, ejempl: participantes, reuniones de trabajo, espacios de validación.  De igual forma en lagunos espacios al momento de esta observación se habla de 10 hitos, en ese caso se debe actualizar en futuros reportes.
De los soportes relacionados, hace falta el cuadro de seguimiento de las respuestas a los GITT.  (soporte 4)</t>
  </si>
  <si>
    <t>50% de los hitos de la búsqueda solidaria e integral definidos, divulgados</t>
  </si>
  <si>
    <t>Durante el segundo trimetre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La sistematización de los hitos incluye tres momentos: 1) la reconstrucción de las experiencias; 2) el análisis crítico de las mismas; 3) la identificación de los aprendizajes, retos y desafíos. Durante el segundo trimestre fundamentalmente en la reconstrucción de experiencias que hacen parte de varios de los hitos identificados. Esta reconstrucción de experiencias se hace a partir de los documentos existentes y de la realización de entrevistas. La reconstrucción de la experiencia de Samaná es un ejemplo de lo anterior pues ella incluye la reconstrucción de un proceso de investigación humanitaria y extrajudicial en el marco de un plan regional de búsqueda que dió lugar a la intervención del cementerio San Agustín de Samaná, a la recuperación de 24 cuerpos, a la identificación de 6 personas dadas por desaparecidas y a la entrega digna de 4 de ellas. De igual forma manera se avanzó en la sistematización de los Planes Regionales de Búsqueda del Sarare y de Caquetá Norte, los cuales incluyen experiencias en términos de participación comunitaria, trabajo con aportantes de información, utilización de la información del Universo de Personas dadas por Desaparecidas (UPDD), entre otros hitos. Finalmente también se sistematizó tanto la construcción de la estrategia de priorización del Plan Nacional de Búsqueda (PNB) como la construcción de la ruta para la construcción de los Planes Regionales de Búsqueda (PRB).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t>
  </si>
  <si>
    <t xml:space="preserve">Se observan acciones en torno a la definición de los nueve (9) hitos, la sistematización de información de los mismos (información confidencial, sistematización de los PRB (el reporte menciona siete (7), por lo que se recomienda avanzar  en todos  o si no se plantea este alcamnce, comentar en este espacio de reporte el ¿por qué?) y el trabajo de divulgación y socialización, en cada uno de los nueve hitos identificados, de manera presencial, virtual, en redes sociales, en la página WEB etc...
La definición de hitos es:
1.Participación
2.Aportantes
3.Escenarios complejos
4.Universo
5.Lineas de Investigación
6.Proyecto de Impulso
7.PRB
8.RENFCIS
9.PNB (incluida la articulación interinstitucional). 
El avance presentado y validado en sus eviencias permite posicionar el estado del indicador en "óptimo" con el 50% de cumplimiento proyectado para el primer semestre cumplido.  Las dificultades se centran en la articulación de áreas y temas y en la delimitación de información y acciones por cada hito.
</t>
  </si>
  <si>
    <t>1.Se logró consolidar los 9 Hitos que son aquellos que van a quedar como los resultados más notables de lo que la UBPD ha conseguido consolidar como la búsqueda a lo largo de estos 4 años de su mandato. 2. Se hicieron por una parte dos coberturas en Streaming para visibilizar varios de los HItos importantes de la búsqueda así como otras acciones en los cubrimientos de las acciones, los comunicados y desde la pedagogía en los acompañamientos, Círculos de Saberes y el Acompañamiento y los espacios de Pedagogía, para sumar, y aportar en la documentación y sistematización de los demás. 3. Se ha ido trabajando de manera más estructurada para ir sumando a la visibilidad que garantice que todas aquellas acciones de búsqueda, tengan un impacto desde su lugar, papel y/o rol en los Hitos. 4:Las dificultades han consistido en poder delimitar, e incorporar al trabajo la concepción desde los Hitos, para así mismo pensar desde ese horizonte las comunicaciones y la divulgación planteada.</t>
  </si>
  <si>
    <t>80% de los hitos de la búsqueda solidaria e integral definidos, divulgados</t>
  </si>
  <si>
    <t xml:space="preserve">Se continuó con la divulgación de los hitos de la siguiente manera: 
Hito 1. Participación: Se llevaron a cabo los encuentros sobre experiencias y definición de las herramientas de los círculos de Yopal, Mutatá, Cali, Timbiquí, Oriente Antioqueño y Cesar y Serranía del perijá aportando con ello al componente de participación de los Planes Regionales que les cobijan.
Se proyectó el borrador del especial sobre el Círculo de saberes de Samaniego - con un acento en la cartografía como fase 2. 
Se continuó el acompañamiento y la dilvugaron los espacios de protocolización de la consulta afro, raizal y palenquera.
Se acompañó y se divulgó el espacio conmemorativo con familiares en el exterior y se dipuso y presentó en ese espacio la pestaña de familiares en el exterior a todo el público nacional.
Se avanzó en el trabajo articulado interdirecciones para 3 eventos en streaming 21, 23 y 25 de noviembre sobre los enfoques Étnicos, Curso de vida y de Género, y comenzaron las gestiones construyendo la propuesta para la dirección durante estos meses.
Se divulgó el espacio con Órgano de interlocución con pueblos indígenas.
Hito 2. Aportantes: Se avanzó con la construcción interna para el círculo de la Coorporación Reencuentros, afinando algunas de las herramientas y en una reunión para la planeación en materia logística y de prevención y protección para el encuentro por venir.
Se registraron divulgaron y acompañaron acciones humanitarias en las que se contó con el aporte de excombatientes de grupos armados. Recuperaciones de cuerpos y entregas dignas fueron algunas de las situaciones registradas.
Hito 3. Búsqueda en Escenarios complejos: Se registraron y divulgaron recuperaciones en cementerios comunitarios y municipales de Bucaramanga y Dabeiba. Por otro lado, se registraron acciones de análisis y prospección en escenarios complejos como el Estero de San Antonio en Buenaventura y La Escombrera en Medellín.
Hito 4. Construcción del Universo: Se llevaron a cabo reuniones para la planeación de la visibilización del Universo. A partir de diálogos sobre la salida de la tercera versión, se proyectó la realización de un evento público con ocasión del día de los derechos humanos 10 de diciembre. Se comenzó a trabajar en la articulación con las áreas para su producción y divulgación. 
Hito 5. Lineas de investigación: A propósito de la entrega digna del cuerpo de la señora Carmenza Castañeda, la Oficina Asesora de Comunicaciones y Pedagogía elaboró un especial web que visibiliza los principales hallazgos de la UBPD en relación la línea de investigación de Secuestro. Adicionalmente, en relación a línea de investigación de reclutamiento se registraron y divulgaron acciones humanitarias relacionadas con esta circunstancia de desaparición, por ejemplo, la entrega digna del cuerpo de Natalia Andrea Cartagena o la recuperación de cuerpos que podrían corresponder a menores reclutados y posteriormente desaparecidos en la Operación Berlín.
Hito 6. Proyecto de Impulso a la Identificación: Se llevaron a cabo las reuniones para retomar la idea de divulgación de este Hito con ocasion de una entrega digna que se llevará a cabo en el municipio de Pisba. Se hicieron las reuniones respectivas para la planeación tanto interna como externa para su divulgación, esto a partir de los insumos preparados y socializados por la Dirección Técnica de Prospección, Recuperación e Identificación. Por otra parte este Hito fue divulgado en el evento "Seminario Internacional".
-Se preparó la socialización del proyecto de impulso que será presentada el jueves 13 de octubre. Esta preparación fue coordinada por la OGC y la DTPRI, quienes encabezan el proyecto de Impulso a la Identificación.
Hito 7. Planes Regionales de Búsqueda: Se llevaron los encuentros de los círculos de Costa Pacífica, Timbiquí, Oriente Antioqueño, Mutatá y Cesar, así como los terceros encuentros de producción de los círculos de Cali-Pacífico y Yopal. Los cuales, buscan aportar herramientas comunicativas y pedagógicas para los planes regionales de dichos territorios.
Se socializó en las pedagogías con docentes y para la niñez sobre la metodología sistemática e integral para la búsqueda masiva de los Planes Regionales de Búsqueda en los diferentes espacios articulados incluyendo la apuesta articulada para la exploración de una futura alianza con Educapaz, en la Escuela abraza la Verdad del 12 de agosto.
Las cifras de contexto expuestas en los PRB han sido incluidas en las redacciones de todos los boletines de prensa enviados a los medios de comunicación. 
La OGC coordinó la socialización de la ruta de los PRB a los GITT a traves de dos (2) espacios de dialogo: 8 de Julio - GITT Quibdo; 2 de agosto - GITT Apartado. En este espacio se recogieron y sistematizaron fortalezas y retos respecto a la ruta de los Planes Regionales de Búsqueda en compañía de la Directora Luz Marina Monzón. 
Durante los meses de julio, agosto y septiembre se realizó el acompañamiento a los referentes de la DTIPLOB, la DTRPI y la DTPCVED en las capacitaciones encabezadas por la Dirección de información en seis GITT acerca de la construcción de los Planes Regionales de Búsqueda. 
- 28 y 29 de julio GITT Barranquilla
- 3 y 4 de agosto GITT Sincelejo
- 25 y 26 de agosto GITT Monteria
- 15 y 16 de septiembre GITT Apartado
- 6 y 7 de septiembre GITT Ibague
- 20 y 21 de Septiembre GITT Bogotá
Hito 8. RENFCIS: Durante la vigencia del trimestre se llevaron a cabo diferentes espacios de preparación para el evento de presentación del RENFCIS que se llevará a cabo en el último trimestre del año. 
Hito 9. Plan Nacional de Búsqueda: Se contrató una profesional que inició la diagramación del Plan nacional de Búsqueda para su posterior difusión.
Ahora bien, en terminos de sistematización de los hitos, se avanzo el trabajo de redacción de la memoria institucional UBPD 2021-2022, la cual estará estructurada alrededor de los hitos. La redacción del documento ha avanzado en la sistematización de los siguientes hitos: i) El Plan Nacional de Búsqueda; ii) El Universo de Personas Dadas por Desaparecidas; iii) el Registro Nacional de Fosas, Cementarios Ilegales y Sepulturas; iv) La Participación enmarcada en los cinco enfoques diferenciales y componentes étnicos, en el trabajo con organizaciones de personsas que buscan en el país y en el exteriror; v) Los Planes Regionales de Búsqueda; vi) el proyecto de impulso a la identificación. Durante el último trimestre abordaremos la sistematización de los siguientes hitos: i) Trabajo con aportantes de información; ii) Búsqueda en Escenarios Complejos; iii) Construcción de Lineas de Investigación.
</t>
  </si>
  <si>
    <t>Se observa un completo reporte de actividades en tono a los nueve (9) hitos identificados y definidos; el avance proyectado para el periodo se centraba en "Haber sistematizado la mayor parte de los hitos identificados y habremos avanzado en la divulgación de estas iniciativas, procesos y acciones tanto al interior como al exterior de la UBPD", al contrastar la información se demuestra el desarrollo de estas acciones tanto a nivel interno como externo.
En el periodo anterior ya se había avanzado casi totalmente con el proceso de sistematización, sin embargo, este registro es permanente conforme a las acciones de divulgación desarrolladas.
El indicador se encuentra en estado "óptimo" de cumplimiento, alcanzando una ejecuión del 80% de su proyección para la vigencia 2022.</t>
  </si>
  <si>
    <t>1.Se continuaron los cubrimientos de diferentes acciones de la UBPD acentuando el cubrimiento desde alguno de los componentes de los Hitos (Escenarios complejos, planes regionales, líneas de investigación), como el caso de los abuelos Angulo. 2. Desde pedagogía se avanzaron los 7 círculos nuevos que se tienen en para este año fortaleciendo la confianza, socializando la Ruta de los Planes Regionales de Búsqueda y construyendo y/o proponiendo desde las experiencias y saberes de las personas participantes las herrameintas pedagógicas y comunicativas para fortalecimiento de los Planes Regionales. 3. Se definió una estrategia para la divulgación masiva de algunos de los Hitos con el objetivo de garantizar su discusión social en eventos públicos (RENFCIS, Universo, y Enfoques). 4. El trabajo de sistematización de los hitos avanza, y depende fundamentalmente del acceso a la información y la agenda de los y las servidoras de la UBPD. 5. La sistematización tambien se ha visto enfrentada a los cambios en los lineamientos que se van realizando de manera paralela, por ejemplo en lo relativo a la ruta de los PRB. 6. La principal dificultad que se presentó para el desarrollo de estas actividades estuvo en el escenario del relacionamiento entre la jefatura de la oficina y la Dirección General, situación que ocasionó alguno retrocesos y reprocesos. Para dar respuesta a esta situación, desde las últimas semanas del trimestre el equipo ha buscado fortalecer la articulación interna y construir de la mano de la Dirección para la focalización de propuestas iniciadas y el desarrollo de alguas nuevas. 7. El surgimiento de nuevas actividades que surgen al amparo de la coyuntura obligan a dedicar esfuerzos, tiempo y personal a diversas labores adicionales que pueden tener implicaciones en las metas propuestas. 8. Las restricciones presupuestales restringen la participación de los y las servidoras de la OGC en acciones y actividades importantes para el trabajo de sistematización de los hitos</t>
  </si>
  <si>
    <t>Resultado 24. Percepción frente a la labor de búsqueda de la Unidad de Búsqueda de Personas dadas por Desaparecidas</t>
  </si>
  <si>
    <t>Indicador 35. Implementación de la estrategia de comunicación para el cambio de la percepción en los aspectos críticos identificados en los grupos de interés</t>
  </si>
  <si>
    <t>100% de implementación de las actividades programadas para la vigencia</t>
  </si>
  <si>
    <t>Oficina Asesora de Comunicaciones y Pedagogía
Oficina Gestión del Conocimiento</t>
  </si>
  <si>
    <t>Equipo de trabajo de Servicio al Ciudadano,
Subdirección General Técnica y Territorial, Direcciones Técnicas y Grupos Internos de Trabajo Territorial</t>
  </si>
  <si>
    <t>10% de implementación de las actividades programadas para la vigencia</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</si>
  <si>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Para esto se realizaron las siguientes actividades:
 * La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La actualización de las fichas que presentan los prinicipales hallazgos de las expectativas, necesidades y percepciones de los Grupos de Interés.
 * La realización de una ficha por parte de la OACP que describe las necesidades, expectativas y percepciones de medio nacionales, regionales, comunitarios, internacionales y alternativos.
 Lo anterior ha permitido: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Retos:
 * Para la realización de la ficha de medios de comunicación por parte de la OACP se tuvo que acudir a diferentes fuentes (encuentros con periodistas, informes de monitoreo, diálogos formales e informales) para responder a las preguntas de las fichas.
 * Para la construcción de la matriz, estuvo el reto de construir categorías para analizar las relaciones entre los grupos de interés y la UBPD, y así identificar los tipo de aspectos críticos en nuestras relaciones que afecten el proceso de búsqueda. Sin embargo, con este reto superado, se pueden utilizar estas categorías para análisis futuros. 
 * A futuro percibimos el reto (en el desarrollo de las acciones de cambio de percepción) de trabajar de manera articulada con las distintas dependencias de la UBPD para atender los diferentes críticos identificados, ya que varios de estos son trasnversales al accionar de la UBPD, y no recaen únicamente en acciones comunicativas y pedagógicas. 
 * Uno de los desafíos identificados consiste en que las agendas de las dos dependnecias responsables (OACP y OGC) coincidan. Sin embargo, se han venido construido compromisos que permitan agilizar el desarrollo del trabajo, sin necesidad de reunirnos tan constantemente.</t>
  </si>
  <si>
    <t xml:space="preserve">El indicador se encuentra en estado óptimo para el primer trimestre, de acuerdo con el reporte presentado en torno al avance en la implementación del plan de trabajo, se describen diferentes actividades adelantadas con los grupos de interés, se actualizaron fichas y el mapa de grupos de interés.
Adicionalmente se trabajó la ficha de medios de comunicación, la cual relaciona los diferentes actores participantes.
Se ha trabajado un completo reporte de retos afrontados en el desarrollo de las actividades, diversidad de fuentes, dificultades de articulación, difíciles agendas de trabajo, son algunos de los obstáculos planteados.
</t>
  </si>
  <si>
    <t>30% de implementación de las actividades programadas para la vigencia</t>
  </si>
  <si>
    <t xml:space="preserve">En este segundo trimestre del año, las personas de la OACP que participan en este indicador continuaron reuniendóse con las y los compañeros de Gestión del Conocimiento y Servicio al Ciudadano para seguir avanzando en el cumplimiento de este indicador. Como resultado de una reunión desarrollada en el pasado mes de abril se decidió consolidar 3 equipos -cada uno con integrantes de las diferentes áreas-, para que se reunieran entre sí y esbozaran una serie de acciones a desarrollar para materializar el cambio de percepción por parte de 1 de los 3 subgrupos establecidos en la Caracterización previamente reseñada.                                                                                                                                                                            Ver https://docs.google.com/spreadsheets/d/1eUWZTfd122jZiqV3qQ3Nq81HRvYYnweMnWSn5xZ_778/edit#gid=0.                                                                                                                                                                                                                1. GI que impactan directamente la labor de la UBPD, y que la labor de la UBPD también les impacta directamente.
(Laura OGC (Coordinadora), Miguel  y Juan Pablo OACP, Vladimir SC y Angélica OGC).                                                                                                            2. GI que impactan directamente la labor de la UBPD, y pero que la labor de la UBPD no les impacta directamente.                                   (Angelica OGC , Lina SC (Coordinadora) Aleja y Ana Sofia OACP).                                                                                                                                                                                       3. Grupos de interés que contribuyen al cumplimiento de la misionalidad de la UBPD a través de la visibilización de la búsqueda y su promoción por medio de coordinar con otros Grupos de Interés.
(Claudia y Carolina OGC, Salome, Juan David (Coordinador) y Sonia (OACP), Lina y Vladimir (SC).      </t>
  </si>
  <si>
    <t>Para el segundo trimestre, se planteó como entregable un "documento final con el plan de trabajo para el cambio de percepción de acuerdo con los grupos de interés", con una ponderación del 20%;  el reporte entregado, donde se desmuestra que se adelantaron acciones y reuniones en tres (3) diferentes grupos de acuerdo con la distribución planteada, informa que una vez se presentaron los avances y resultados al interior de estos equipos, se encontraron similitudes y cruces, por lo que se definieron dos planes de trabajo con actividades propias de las áreas líderes OGC y OACP, que consolidan las actividades a realizar en pro del desarrollo de la implementación de la estrategia.
Con el avance presentado se cumple con el indicador para este primer semestre, alcanzando un 30% de desarrollo, lo que arroja un estado "óptimo" para el indicador 35.</t>
  </si>
  <si>
    <t xml:space="preserve">En efecto, cada equipo se reunió y sobre la Matriz de Aspectos Críticos (https://docs.google.com/spreadsheets/d/1eUWZTfd122jZiqV3qQ3Nq81HRvYYnweMnWSn5xZ_778/edit#gid=0 ) se identificaron actividades que se consideraban posibles desarrollar para el segundo semestre del año para lograr el cambio de percepción en torno a los aspectos críticos. Hecho esto, todas las 3 tres áreas (SC,OGC y OACP) volvieron a encontrarse en pleno para conocer las ideas que desarrolló cada equipo (subgrupo 1, subgrupo 2, subgrupo 3). En ese espacio se cayó en cuenta de dos circunstancias: 1) que la mayoría de ideas planteadas por los 3 equipos coincidían mucho, ya que las propuestas o bien se orientaba a la divulgación o creación de piezas comunicativas, o al relacionamiento "uno a uno"-interlocución interinstitucional. 2)Que era oportuno que cada área, ejemplo, OACP o la OGC, trabajaran de manera individual (dejando atrás la distribución que se había hecho por subgrupos y en el que en cada uno de los 3 equipos habían integrantes de las 3 diferentes áreas), para que rastrearan con detalle y al interior de sus equipos qué actividades previstas para este segundo semestre del año u estrategias o piezas anteriormente desarrolladas, debían hacer parte del Plan de Acciones para Grupos de Interés. En este debe estar plenamente identificado: actividad, responsables y tiempos.   </t>
  </si>
  <si>
    <t>65% de implementación de las actividades programadas para la vigencia</t>
  </si>
  <si>
    <t>Durante este trimestre, el equipo de la OACP ha venido implementando las acciones que meses atrás estableció que desarrollaría durante este segundo semestre del 2022, para con ello poder incidir en el cambio de percpeción de diferentes grupos de interés. https://docs.google.com/spreadsheets/d/1vv3ELPQOYlMyJW5VCuViJj_CFOpshW2sbB6RtJxYC8s/edit#gid=0 . En ese sentido, durante este trimeste especialmente se le ha dado implementación a las siguientes estrategias/campañas/acciones: a) Campaña #PasaLaVoz, la cual consiste en hacer pedagogía en las plataformas digitales sobre el mandato de la UBPD y en explicar el proceso de búsqueda. b) la publicación mensual en redes sociales de piezas gráficas para la difusión de contenidos para incentivar la participación de las personas que buscan. c) Cruzar y fortalecer la base de datos de las OACP y OGC con los grupos de interés. d) Construir y enviar periódicamente mensajes estratégicos a coordinadores regionales de los GITT para fortalecer la visibilización y el trabajo con los GI. Enviar paquetes genéricos de cuñas sobre el mandato y cápsulas para fortalecer relaciones con emisoras regionales y locales. 
Por parte del equipo de la OGC se llevaron a cabo las siguientes actividades:
*El 11 de agosto hubo una socialización hacia toda la Unidad sobre los resultado de la caracterización de particularidades, necesidades y expectativas de las Personas que Buscan en coordinación con la DTPCVED.
*Se subió el mapa de Grupos de Interés y los respectivos documentos a la Intranet de la UBPD para su difusión
*Se crearon 13 infografías para difundir los resultados de los grupos caracterizados en la UBPD</t>
  </si>
  <si>
    <t xml:space="preserve">"De acuerdo con lo proyectado para este tercer petiodo  ""avance en la implementación de las acciones definidas"" en la programación inicial de la ficha, se presenta un compendio de actividades con los diferentes grupos de interés, con los cuales se pretende incidir marcadamente en su percepción sobre la UBPD.   Las acciones se han enfocado principalmente en pedagogía del proceso de búsqueda, el incentivo de la particiáción, fortalecimiento de las relaciones con los grupos, publicación de mensajes estratétigicos etc...
El avance de actividades, acorde a la planeación del periodo, da como resultado una ejecución del 65% del plan inicial del indicador, lo que arroja un complimiento en estado ""óptimo""."                                                                </t>
  </si>
  <si>
    <t xml:space="preserve">*Publicaciones de la campaña Pasa la Voz *Podcast narrativo sobre el Estero de Buenaventura y los procesos de búsqueda adelantados por las  organizaciones de la sociedad civil y la UBPD GITT Buenaventura. 
- Cápsula "Prudencio humanitario" para oficina de Prevención y protección UBPD.
- Cápsula para el Día Internacional de Víctimas de Desaparición Forzada. GITT Tumaco. 
-Cuña informativa sobre solicitudes de Búsqueda en Cáceres, Antioquia. GITT Medellin. 
-Cuña invitación a estrategia Círculo de Saberes de Timbiquí. GITT Buenaventura. -Cuñas para divulgación de mandato UBPD en regiones. GITT's Barrancabermeja, Yopal, Mocoa, Montería, Buenaventura, Tumaco, Medellin y  Quibdó. 
- Cuñas código cívico mandato UBPD para medios nacionales. Así mismo, durante este trimestre y ante la coyontura de haber recibido ataques mediante las redes sociales por parte de diferentes representantes de ciertos sectores políticos -y los cuales se enfocaban en el uso del presupuesto de la entidad-, se construyó un documento de estrategia para la movilización social de la Unidad de la Búsqueda. Producto de estas situaciones de crisis, de retroalimentaciones de la Dirección General y de un escenario de reunión con Gestión de Conocimiento y Servicio al Ciudadano, se estableció la necesidad de presentar una nueva estrategia de Grupos de Interes y con la priorización de ciertos actores y en los que su implementación pase por el rol protagonista de los diferentes GITT y por el enfasis en el Plan Nacional de Búsqueda y los Planes Regionales de Búsqueda.
-13 infografías con la percepcion de los GI.
- Documentos de análisis de percepción de los GI. 
</t>
  </si>
  <si>
    <t>Indicador 36. Alianzas acordadas con organizaciones y actores que están comprometidos con la búsqueda</t>
  </si>
  <si>
    <t>9 alianzas concertadas</t>
  </si>
  <si>
    <t>Subdirección General Técnica y Territorial, Direcciones Técnicas y Grupos Internos de Trabajo Territorial,
Equipo de Cooperación y Alianzas</t>
  </si>
  <si>
    <t>2 alianzas concertadas</t>
  </si>
  <si>
    <t xml:space="preserve">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Avance en la elaboración de los documentos para el proceso de contratación de los servicios de streaming y central de medios. 
</t>
  </si>
  <si>
    <t xml:space="preserve">
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
Finalmente se menciona la exploración de alianzas con revista Cambio, el Portal Rutas del Conflicto y el proceso de contratación de streaming, en este caso se trata de alianzas en proceso, por lo cual es bueno reportar estos avances que esperamos se concreten para próximos periodos y que darán gran impulso para visibilizar la búsqueda solidaria e integral.  Sin embargo son necesarios los soportes de dichos avances, así aún no estén concretadas.
</t>
  </si>
  <si>
    <t>5 alianzas concertadas</t>
  </si>
  <si>
    <t xml:space="preserve">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t>
  </si>
  <si>
    <t xml:space="preserve">Para el segundo trimestre se proyectaron 3 alianzas concretadas con actores u organizaciones comprometidos con la búsqueda, para completar así 5 en el primer semestre de la vigencia, las alianzas del periodo son:
- Alianza con el diario El Tiempo con retransmisión y notas complementarias de temas prioritarios como rendición de cuentas y PNB
- Alianza Periodistas CICR: Capacitación  a periodistas Magdalena medio, en conjunto con el CICR 
- Alianza Colectivo 82 para visibilizar desaparición y búsqueda del caso de estudiantes de la Universidad Distrital y Nacional
Con el avance presentado se cumple con la proyección y se llega así al 55,6% de cumplimiento planteado para el semestre, el indicador se encuentra en estado "óptimo", recordamos que para el año se plantearon 9 y se han presentado 5, de acuerdo con la proyección.  Las evidencias son adecuadas para el reporte presentado.
</t>
  </si>
  <si>
    <t xml:space="preserve">1. Con la retransmisión de las audiencias se logró llegar a otros públicos que por diversas razones no pudieron acompañar las convocatorias iniciales. 
2. La capacitación a los periodistas sobre el mandato de la UBPD permitió resolver dudas sobre la búsqueda de las personas dadas por desaparecidas y ampliar y actualizar la base de datos de periodistas que nos cubren.
3. La alianza con el Colectivo 82 facilitó la visibilización del trabajo que adelanta la UBPD con las organizaciones de la sociedad civil que buscan a las personas desaparecidas en razón del conflicto armado. </t>
  </si>
  <si>
    <t>7 alianzas concertadas</t>
  </si>
  <si>
    <t>Durante este trimestre se ha avanzado en acciones para favorecer el posicionamiento de la UBPD sin que se haya materializado alguna alianza durante el periodo. Sin embargo, se tienen proyectados una serie de eventos para el último trimestre del año para los que se espera consolidar alianzas con medios para la divulgacion masiva de los hitos de la búsqueda.</t>
  </si>
  <si>
    <t>No se presenta avance en el desarrollo del indicador para el tercer periodo, la dependencia comunica que para los eventos del periodo final se espera contar con las alianzas necesarias para dar cumplimiento al indicador.  Se genera una alerta sobre el indicador, ya que solo resta un periodo para su cumplimiento en la vigencia 2022.
No se presentan soportes.</t>
  </si>
  <si>
    <t xml:space="preserve">PLAN DE ACCIÓN 2022 V. 4 </t>
  </si>
  <si>
    <t>ACTIVIDADES</t>
  </si>
  <si>
    <t>Seguimientos trimestrales 2022</t>
  </si>
  <si>
    <t>No. Actividad</t>
  </si>
  <si>
    <t>Actividad</t>
  </si>
  <si>
    <t>Dependencia responsable</t>
  </si>
  <si>
    <t>Dependencia Asociada</t>
  </si>
  <si>
    <t>Fecha Inicial</t>
  </si>
  <si>
    <t>Fecha Final</t>
  </si>
  <si>
    <t>Avance cualitativo
 1er trimestre 2022</t>
  </si>
  <si>
    <t>Retroalimentación OAP 
1er trimestre 2022</t>
  </si>
  <si>
    <t>Avance cualitativo
 2do trimestre 2022</t>
  </si>
  <si>
    <t>Retroalimentación OAP 
2do trimestre 2022</t>
  </si>
  <si>
    <t>Avance cualitativo 3er trimestre 2022</t>
  </si>
  <si>
    <t>Retroalimentación OAP 
3er trimestre 2022</t>
  </si>
  <si>
    <t>Avance cualitativo 4to trimestre 2022</t>
  </si>
  <si>
    <t>Retroalimentación OAP 
4to trimestre 2022</t>
  </si>
  <si>
    <t>Logros y dificultades 2022</t>
  </si>
  <si>
    <t xml:space="preserve">Identificar las fuentes de información que contribuyan a: i) la limpieza de base de datos y completitud de la información de solicitudes de búsqueda, ii) a la construcción del universo de personas dadas por desaparecidas -PDD y iii) a la alimentación del Registro Nacional de Fosas, Cementerios Ilegales y Sepulturas -RNFCIS. </t>
  </si>
  <si>
    <t>Subdirección de Gestión de la Información para la Búsqueda</t>
  </si>
  <si>
    <r>
      <rPr>
        <sz val="10"/>
        <color rgb="FF000000"/>
        <rFont val="Arial"/>
        <family val="2"/>
      </rPr>
      <t xml:space="preserve">Se han identificado un total de 164 archivos enviados por los Grupos Internos de Trabajo Territorial que contienen información que contribuye al Registro de Solicitudes de Búsqueda, RNFCIS y al Universo de Personas dadas por Desaparecidas.
Se identificaron y evaluaron un total de 41 tablas de información secundaria que contribuye al Universo de Personas Dadas por Desaparecidas, de allí se mapearon dos tipos de información desde 80 variables y 26 fuentes de información secundaria para identificar el Estado actual del Desaparecido y el tipo de hecho de desaparición.
Se identificaron las fuentes para la extracción de información que contribuya al RNFCIS, y se dio inicio al proyecto de sistematización de fuentes no estructuradas para el registro, y a las capacitaciones en la herramienta de cementerios que apoya el registro de información de los sitios de destino de cuerpos en este lugar. Por otro lado, se han tomado para preclasificación de fuentes 1702 documentos, de los cuales se han excluido 1330 y aceptado para sistematización 228, y 144 se encuentran en proceso de clasificación. Las fuentes corresponden a Centro Nacional de Memoria Histórica (CNMH), Comité Internacional de la Cruz Roja (CICR), Corporación Desarrollo Regional Valle del Cauca (CDRVC), Diócesis Tumaco, Min Defensa, MOVICE, JEP y Unidad de Restitución de Tierras (URT).
Los soportes pueden ser consultados en las carpetas </t>
    </r>
    <r>
      <rPr>
        <u/>
        <sz val="10"/>
        <color rgb="FF1155CC"/>
        <rFont val="Arial"/>
        <family val="2"/>
      </rPr>
      <t>https://drive.google.com/drive/u/0/folders/1Eid6h9w3q45jdVtqg88TQSwkMx88oWUP</t>
    </r>
    <r>
      <rPr>
        <sz val="10"/>
        <color rgb="FF000000"/>
        <rFont val="Arial"/>
        <family val="2"/>
      </rPr>
      <t xml:space="preserve"> y la documentaciòn confidencial puede ser solicitada directamente al Subdirector de Gestión de Información.</t>
    </r>
  </si>
  <si>
    <t>Se evidencia el avance en la gestión respectiva. Sería ideal poder conocer el total de fuentes que la UBPD está llamada a identificar, analizar, depurar y organizar para poder dimensionar los avances alcanzados periódicamente, sin embargo, la estimaciòn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Se recomienda revisar y ajustar las cifras y sumas totales incluidas en el soporte "Estado de Fuentes".</t>
  </si>
  <si>
    <t>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 Entre las fuentes que le han aportado información al RNFCIS se tienen CNMH, CICR, CDRVC, Diócesis Tumaco, Min Defensa, MOVICE, CSJOFB, EQUITAS, Tribunal Permanente de los Pueblos, FGN, JEP Y URT.</t>
  </si>
  <si>
    <t>En este reporte se hace referencia a la continuidad en la identificación de fuentes de información que contribuyan a la alimentación del RNFCIS, sin embargo, hace falta hacer referencia a las fuentes de información que contribuyen a la limpieza de solicitudes de búsqueda y a la construcción del Universo de Personas Dadas por Desaparecidas, pues estos aspectos tambien hacen parte del alcance de la actividad.
Se recomienda tener en cuenta que los avances reportados en estas actividades están directamente relacionados con los avances obtenidos en la meta del indicador asociado. Adicionalmente, se sugiere que este reporte contemple lo registrado en la actividad 18 del Indicador No. 4 que se encuentra relacionada con la identificación de fuentes de información que contribuyen al Universo de Personas Dadas por Desaparecidas.
Aunque en el reporte de estas actividades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oragnizar información de fuentes primarias y secundarias en el SIM.</t>
  </si>
  <si>
    <t xml:space="preserve">Para la vigencia del 3er trimestre, en el proceso de sistematización de fuentes no estructuradas que contribuye con información para el RNFCIS, se cuenta a la fecha del corte 30 de septiembre con un total de 11944 documentos revisados, de los cuales se aceptaron para la extracción de información que le aporta al RNFCIS 1113 documentos. Es de tener en cuenta que del total de estos documentos, se han excluido 10831 debido a que su condición impide la extracción de información objeto del proyecto como por ejemplo, archivos dañados, duplicados, ilegibles o que no le aportan con información. Las fuentes que han aportado con esta información corresponden a: Alcaldía Mayor de Bogotá, Armada Nacional, Asociación Nacional de Mujeres Campesinas, Negras e Indígenas de Colombia, CNMH, Colectivo Socio-Jurídico Orlando Fals Borda, Comité de Solidaridad de Presos Políticos (CSPP), Comité Internacional de la Cruz Roja, Corporación Claretiana Norman Pérez Bello, Corporación Desarrollo Regional Valle del Cauca, CREDHOS, Diócesis Tumaco, EQUITAS, Fiscalía General de la Nación, Instituciones del sistema integral de justicia, verdad, reparación y no repetición, Instituto de Ciencias Politicas (ICP), Ministerio de Defensa, Movimiento nacional de víctimas de crímenes de estado – MOVICE, Policía Nacional, Tribunal permanente de los pueblos, UIA – JEP, Unidad de Restitución de Tierras, UNIPEP.
En cuanto al Registro de Solicitudes de Búsqueda, se recibieron 200 solicitudes durante el periodo enero a septiembre del 2022 relacionada a la calidad del dato de Personas dadas por Desaparecidas, Personas Buscadoras registradas y/o información registrada en el proceso de participación.
De estas 201 solicitudes frente a la calidad del dato, en 118 se mencionada algún problema de duplicidad de los registros de Personas Dadas por Desaparecidas, aquí se hizo el proceso de corrección de datos incorrectos e imprecisos sobre 171 Personas.
En 92 de las 201 solicitudes se indicaban problemas de calidad de datos en Personas Buscadoras, aquí se corrigieron datos incorrectos e imprecisos para 146 Personas.
52 de las 201 solicitudes no informaban inconsistencias de calidad de datos frente a personas dadas por desaparecidas ni buscadoras, sino a problemas de datos en registros de diálogos.
A las 201 solicitudes se les dio respuesta lo que traduce que en el Registro de Solicitudes de Búsqueda se han realizado los procedimientos necesarios para corregir los datos erróneos, imprecisos o incompletos y se pueden visualizar en las herramientas transitorias. Para inalizar, de las 201 solicitudes se atendieron un total de 199 lo que equivale al 99% del total de las solicitudes. Ahora bien, si bien se habían identificado otros problemas de calidad dentro del Registro de Solicitudes de Búsqueda, éstos aún no han sido corregidos al corte del tercer trimestre del 2022.
Con respecto al Universo de Personas Dadas por Desaparecidas con la fuente de datos de ICMP identificada, se corrigieron valores imprecisos que tenían en las variables de lugar de desaparición de 2.201 registros, homologando la información de un campo descriptivo a códigos DANE, se homologó además la variable de tipo de documento, limpiando 1.657 registros, se corrigieron 1.636 números de identificación que corresponden a cédula, se homologaron 2.434 registros de la variable sexo, se adecuaron 2.072 registros de fecha en el formato adecuado para el universo, separando, día, mes y año. El 100% los datos suseptibles de adecuación fueron corregidos. </t>
  </si>
  <si>
    <t xml:space="preserve">Teniendo en cuenta lo reportado se logra destacar los avances de la actividad, en materia de las fuentes de información que expiden los documentos, alcanzando organizaciones no reportadas anteriormente. 
No obstante, se reitera la recomendación de tener en cuenta que los avances reportados en esta actividad influyen con los avances de la actividad 18 correspondiente al indicador No. 4, pues existe una alta correlación entre las actividades ya que dentro de esta actividad se plantea la identificación de las fuentes de información. Asimismo, la gestión realizada en el tercer trimestre no muestra un avance determinante, en relación a lo logrado en el segundo trimestre, lo anterior, profundiza la brecha entre la incertidumbre de los rezagos que pueden existir frente al logro de la meta proyectada.
Lo descrito dentro en el avance muestra el impacto de la gestión realizada durante el trimestre, resaltando el aporte del indicador en la construcción del Universo de Personas dadas por Desaparecidas y en la alimentación del Registro Nacional de Fosas, Cementerios Ilegales y Sepulturas.
</t>
  </si>
  <si>
    <t>Validar la calidad de cada una de las fuentes de información</t>
  </si>
  <si>
    <t>Se evaluó la calidad de 41 tablas de fuentes secundarias que pueden contribuir al universo de Personas Dadas por Desaparecidas.
Se identificó el estado en que se encuentra cada una de las fuentes tomadas en cuenta para la sistematización en el instrumento de preclasificación del RNFCIS. Del total de fuentes que se han venido trabajando (1702) se encontraron que 75 de ellas están dañadas y 41 están duplicadas para un total de 116 fuentes que no se consideran para su sistematización.
Con la preclasificación que se realiza, es posible identificar aquellas fuentes documentales de las cuales se puede extraer información para sistematizarla en la base de datos de manera estructurada que facilite posteriormente su consulta.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</si>
  <si>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validación de la calidad de fuentes.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</si>
  <si>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En cuanto a la valoración de calidad para la sistematización de información para el RNFCIS, a partir de la preclasificación llevada a cabo sobre los documentos identificados de las diferentes fuentes que le aportan con información al RNFCIS, se consideraron aquellas de las cuales se puede extraer información relacionada con los posibles sitios de disposición de cuerpos. Del total de fuentes que se trabajaron, se identificó la exclusión de 8047 documentos de los cuales 4013 estaban duplicados, 387dañados y 22 ilegibles, los restantes 3625 no contiene información de posibles sitios. Estos no se tienen en cuenta para la sistematización de información.</t>
  </si>
  <si>
    <t>En este reporte se hace referencia a la continuidad en la validación de la calidad de cada una de las fuentes de información, sin embargo, al igual que en el reporte de la actividad anterior, solo se hizo referencia a la información que contribuye a la alimentación del RNFCIS y hace falta hacer referencia a las fuentes de información que contribuyen a la limpieza de solicitudes de búsqueda y a la construcción del Universo.
Se recomienda tener en cuenta que los avances reportados en estas actividades están directamente relacionados con los avances obtenidos en la meta del indicador asociado. En el avance del indicador No.1 se hizo referencia a la construcción de un visualizador que permite ver la consistencia y completitud de los datos del Registro de Solicitudes de Búsqueda. Adicionalmente, se han adelantado procesos de deduplicación de información de Personas Dadas por Desaparecidas del Registro de Solicitudes de Búsqueda, así como también se han adelantado acciones para corregir datos erróneos, imprecisos o incompletos registrados en las herramientas transitorias. Todas estas acciones contribuyen a la validación en la calidad de las fuentes y complementan el avance de la actividad.
Aunque en el reporte de estas actividades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</si>
  <si>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La valoración de calidad para la sistematización de información para el RNFCIS, se realizó a partir de la preclasificación llevada a cabo sobre los documentos identificados y se consideraron para la extracción aquellos de los que se puede extraer.</t>
  </si>
  <si>
    <t>En cuanto a lo reportado, se identifica que existe un reporte frente a la valoración de la calidad de información sobre el RNFCIS, pero no para la construcción del universo de personas dadas por desaparecidas, para el registro de solicitud de búsqueda. Lo anterior, se profundiza cuando se retoman los avances registrados en la actividad No. 1 se muestra que no existe una valoración de calidad para la información recopilada para el Universo de Personas dadas por Desaparecidas.</t>
  </si>
  <si>
    <t>Revisar y depurar información asociada con las solicitudes de búsqueda (incluyendo líneas de investigación asociadas), el universo de personas dadas por desaparecidas, y el Registro Nacional de Fosas, Cementerios Ilegales y Sepulturas -RNFCIS.</t>
  </si>
  <si>
    <t>Para completar la información del Universo de Personas Dadas por Desaparecidas, se revisó y se depuró información, sobre el de tipo de hechos de desaparición se logró recuperar ésta información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Se identificaron algunas inconsistencias derivadas del registro de las solicitudes de búsqueda tanto por equipos territoriales como por el equipo de sistematización que se encuentran en corrección, y una vez subsanadas se procederá a su actualización en la base de datos. 
La depuración de inconsistencias permitira que la información sea un poco mas confiable respecto a la información de referencia que se sistematizó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</si>
  <si>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revisión y depuración de información.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</si>
  <si>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Se ha venido notificando respecto a las inconsistencias encontradas en el ingreso de información en el RNFCIS por parte de los GITTT, algunas de las cuales son derivadas de las solicitudes de búsqueda. Esta información se ha venido depurando y ajustando conforme se ha identificado por parte del equipo del RNFCIS. En sesiones de trabajo con algunos profesionales de los GITTT se han ajustado algunas inconsistencias, sin embargo, se persiste en las notificaciones para ajustes ya solicitados pero que no han sido atendidos.</t>
  </si>
  <si>
    <t>En este reporte se hace referencia a la continuidad en la revisión y depuración de información, sin embargo, al igual que en el reporte de la actividad anterior, solo se hizo referencia a la información que contribuye a la alimentación del RNFCIS y hace falta hacer referencia a las fuentes de información que contribuyen a la limpieza de solicitudes de búsqueda y a la construcción del Universo.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</si>
  <si>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Se realiza periódicamente la notificación a los GITTT sobre las inconsistencias encontradas en el registro de información en el RNFCIS, para ello se viene brindando asistencia y apoyo técnico para el ajuste y depuración de los errores identificados tanto para sitios como cementerios. Asimismo, se ha depurado información proveniente de la migración de las bases de datos que se trabajaron en la sistemación de fuentes no estructuradas, ajustandola a la actualización de dominios y campos.
Se evalúa de manera constante la información ingresada en el Registro de Solicitudes de Búsqueda con los visualizadores de análisis de calidad de datos, en cuanto a la información que hará parte de la integración de información del Universo de Personas Dadas por Desaparecidas, se hace una evaluación sobre la calidad de la información a cada fuente, lo que conlleva a que cada fuente cuente con un ETL que permite la transformación de los datos que son consumidos por el proceso de generación del Universo.</t>
  </si>
  <si>
    <t xml:space="preserve">De acuerdo con el reporte registrado, se da cuenta de los avances en la información ingresada para el Registro de Solicitud de Búsqueda y el Universo de Personas Dadas por Desaparecidas y el RNFCIS.
Se sugiere que el soporte presente de forma clara el avance durante el trimestre, pues mostrar la información discriminada permite leer de forma más fácil los avances realizados.  
</t>
  </si>
  <si>
    <t>Clasificar información asociada con el Universo de Personas dadas por Desaparecidas y el Registro Nacional de Fosas, Cementerios y Sepulturas Ilegales que se encuentra en fuentes no estructuradas recibidas o recolectadas por la UBPD.</t>
  </si>
  <si>
    <t>En aras de la recuperación de los documentos para facilitar los procesos de consulta de información relacionada con la búsqueda de personas dadas por desaparecidas, se han clasificado y ordenado 199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</si>
  <si>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Se da cuenta de los avances parciales en la clasificación de información.
En los próximos reportes se recomienda considerar una conclusión concreta sobre el avance que permita a cualquier persona comprender la importancia de los resultados parciales alcanzados.</t>
  </si>
  <si>
    <t>En aras de la recuperacion de los documentos para facilitar los procesos de consulta de información relacionada con la búsqueda de personas dadas por desaparecidas, se han clasificado y ordenado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</si>
  <si>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</si>
  <si>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En aras de la recuperación de los documentos para facilitar los procesos de consulta de información relacionada con la búsqueda de personas dadas por desaparecidas, se han clasificado y ordenado 59.093  unidades documentales de HISTORIAS DE SOLICITUDES DE IMPLEMENTACION DE ACCIONES HUMANITARIAS Y EXTRAJUDICIALES PARA LA BÚSQUEDA; esta suma incluye creación de unidades documentales en la instancia de almacenamiento de acuerdo con el ID y nombre de la persona dada por desaparecida según lo establecido en el Registro de solicitudes de búsqueda y la organización de los documentos que se incluyen en la serie documental. Adicionalmente, se realizó la descripción de 660 registros de la siguiente forma: 72 correspondiente a fuentes de información que se registraron en el catálogo de fuentes de información para la consulta de los servidores internos que requieren información para el proceso de búsqueda y se inventariaron 582 registros de información correspondiente al archivo de gestión centralizado.</t>
  </si>
  <si>
    <t>El reporte de la actividad evidencia gestión, no obstante, los soportes registrados equiparan los folios con unidades documentales, cuestión contradictoria. Se sugiere sistematizar y clasificar la información en las mismas unidades.</t>
  </si>
  <si>
    <t>Ordenar, describir, estructurar y disponer la información (organizada en el sistema de información y en el RNFCIS) que contribuya a consolidar el Universo de Personas dadas por Desaparecidas, las solicitudes de búsqueda y el RNFCIS</t>
  </si>
  <si>
    <t>Se da cuenta de los avances parciales en la organización de información.
En los próximos reportes se recomienda considerar una conclusión concreta sobre el avance que permita a cualquier persona comprender la importancia de los resultados parciales alcanzados.</t>
  </si>
  <si>
    <t>Integrar las fuentes de información depuradas y provenientes de organizaciones sociales cuando éstas correspondan a las unidades documentales de las series y subseries misionales</t>
  </si>
  <si>
    <t>Grupo Interno de Trabajo de Gestión Documental</t>
  </si>
  <si>
    <t>No se reportan avances correspondientes a la integración de fuentes de información depuradas. Esta actividad se encuentra programada para iniciar en el segundo semestre del año.</t>
  </si>
  <si>
    <t>Actividades</t>
  </si>
  <si>
    <t>Implementar el Sistema de Información Misional - SIM</t>
  </si>
  <si>
    <t>Oficina de Tecnologías de Información y Comunicación</t>
  </si>
  <si>
    <t xml:space="preserve">OTIC: Actualmente se ejecuta el contrato 181 de 2021, el cual tiene por objeto el desarrollo e implementaciòn del SIM, para el trimestre que se reporta, se adelanta de manera conjunta con las àreas misionales la validaciòn de las funcionalidades desarrolladas.
SGI: En relación al proceso de recibo e implementación del desarrollo, se aclara que, para asegurar la calidad y el cumplimiento del Sistema de Información Misional, actualmente se ejecuta metodológicamente un esquema en el cual se valida cada uno de los casos de uso (funcionalidades) con las y los servidores (funcionarios) que han sido designados para tal fin, con ellos se realiza una validación de la definición de las funcionalidades, su implementación y la articulación entre los módulos, la cual es entregada por la fábrica de software. En cuanto se tiene el aval de los y las servidoras, se viabiliza la aprobación del caso de uso por parte del Director(a) y/o Subdirector(a) relacionado con la funcionalidad en cuestión. Una vez se aprueban las funcionalidades inicia el proceso de migración de datos.
</t>
  </si>
  <si>
    <t>Es necesario detallar los avances efectuados para el SIM. Lo reportado no permite entender todo el esfuerzo humano, financiero y tecnológico que viene detrás de este gran proyecto. Se sugiere traer de los entregables un reporte mas detallado. Así mismo, considerando que este proyecto se culminará en el mes de junio, es necesario que se identifiquen las debilidades de forma temprana, lo cual permitirá tomar acciones preventivas para mitigar el riesgo de que no se cumpla con la entrega en el tiempo estimado.</t>
  </si>
  <si>
    <t xml:space="preserve">
OTIC: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SGIB: Por solicitud de la supervisión del contrato se coordinó con la Secretaria General - SG una mesa de seguimiento para revisar el avance del contrato desde el punto de vista de la ejecución presupuestal, la reunión se realizó el pasado 16 de junio de 2022 de 2pm a 5pm, contó con la participación de la SG, (en su condición de Ordenadora del Gasto), dos delegadas del grupo de contratos, la supervisión del contrato y el representante legal de la Unión Temporal (UT) Software Factory.
Avance del Proyecto, desarrollo del sistema:
● En la implementación del modelo de la base de datos, tenemos un avance en el ambiente de preproducción del 22% de los requerimientos que representa un 48% de avance en las funcionalidades.
● En la migración se tiene un avance del 14% aprobado por los funcionarios de la UBPD, se está trabajando conjuntamente con la UT para la revisión de la información que se debe migrar a BUSQUEMOS.
● En las funcionalidades se tiene un avance del 30%, ya se entregó a la UT la definición completa de los módulos de RNFCIS y Universo. Actualmente, la UBPD está realizando la revisión de las entregas de las funcionalidades de los hitos 3 y 4, del mismo modo se está haciendo una revisión general con la integración de las funcionalidades de los Hitos 1 y 2.
● Los requerimientos no funcionales (RNF) representan características generales y restricciones del Sistema de Información Misional que se esté desarrollando. Existen RNF (69 de 130) que solo pueden ser probados cuando el sistema sea entregado en su totalidad, de los requerimientos que sí pueden ser probados se tiene un avance del 25%.
● Del proyecto 09: Definir e implementar el modelo tecnológico de adquisición e integración de datos desde fuentes externas para las necesidades misionales de la UBPD. Se tiene un avance del 70%, la próxima semana se espera hacer las pruebas definitivas para comenzar con la puesta en marcha y capacitación.</t>
  </si>
  <si>
    <t xml:space="preserve">Para OTIC: De acuerdo con el avance remitido por la OTIC, no es claro cómo entrará en operación el SIM si al 30 de junio tiene un avance del 60% y solo tendría 1 mes para cumplir el 40% restante. 
Dentro de los soportes remitidos no se evidencia un cronograma integral para el SIM o por subproyecto que unificado pueda visualizar el estado de avance.  Se sugiere remitirlo y determinar el porcentaje de avance con relación a la linea base del proyecto. Esto permitirá reorientar acciones y determinar el porcentaje de avance del SIM, el cual no se visualizó en los soportes remtidos.
Por otra parte, es necesario que se evalue como se integrará  en el SIM.la información existente y recibida por la UBPD desde que inició su mandato. Esto permitiría entender el reto y la forma en que se realizará.
Para SGIB: Según el avance reportado se evidencia una desagregación de aspectos asociados a la implementación del SIM que aparentemente muestran un rezago importante considerando que se espera que el SIM entre en producción a partir del mes de agosto. </t>
  </si>
  <si>
    <r>
      <rPr>
        <b/>
        <sz val="10"/>
        <color rgb="FF000000"/>
        <rFont val="Arial"/>
        <family val="2"/>
      </rPr>
      <t xml:space="preserve">OTIC: </t>
    </r>
    <r>
      <rPr>
        <sz val="10"/>
        <color rgb="FF000000"/>
        <rFont val="Arial"/>
        <family val="2"/>
      </rPr>
      <t xml:space="preserve">Se avanzaron con las siguientes actividades: - Se realización pruebas piloto para la revisión y recibo de los casos de uso y/o funcionalidades desarrolladas. - Se realizaron las labores de migración de datos de los requerimientos 54, 28 y 06. RY 04. Se planearon y realizaron mesas técnicas de definición con el apoyo a la supervisión, Ususario Funcional UBPD y la UT y se encuentran en proceso de migración de los Casos de Uso (CUS) de los requerimientos 56,37 y 39. Se planearon y realizaron mesas técnicas de definición con el apoyo a la supervisión, Ususario Funcional y la UT, con el fin de revisar los Casos de Uso (CUS) de los requerimientos 25 y 28 (25 Cargas Masivas)
</t>
    </r>
    <r>
      <rPr>
        <b/>
        <sz val="10"/>
        <color rgb="FF000000"/>
        <rFont val="Arial"/>
        <family val="2"/>
      </rPr>
      <t xml:space="preserve">SGIB: </t>
    </r>
    <r>
      <rPr>
        <sz val="10"/>
        <color rgb="FF000000"/>
        <rFont val="Arial"/>
        <family val="2"/>
      </rPr>
      <t xml:space="preserve">En cuanto al avance asociado con el desarrollo e implementación de las funcionalidades del sistema, se tiene un avance del 76%. Adicionalmente se resalta la entrega al contratista la definición completa de los módulos de RNFCIS y del Universo PDD.  Actualmente, nos encontramos realizando el recibo de las funcionalidades articuladas, lo que corresponde al último hito del proyecto, el cual se ha denominado como “4B”.
El sistema de Información Misional - BUSQUEMOS se compone de 130 Requerimientos No Funcionales (RNF), estos representan características generales y restricciones del sistema, con corte al informe se han podido validar el 80% de estos requerimientos. Los RNF que restan por probar requieren que el sistema sea entregado en su totalidad.
Pruebas Piloto de BUSQUEMOS
De acuerdo con la metodología de implementación de BUSQUEMOS el equipo técnico de BUSQUEMOS ha agendado y realizado Pruebas Piloto para dar a conocer y disponer los módulos de Investigación y Participación con los servidores a nivel central y con los grupos internos de trabajo territorial GITT. Esta actividad ha permitido dar a conocer y probar de manera independiente cada una de las funcionalidades incluidas en los módulos arrojando como resultado la identificación de algunos errores del sistema, los cuales fueron reportados y corregidos por el contratista. Del mismo modo, ha permitido conocer los principales beneficios del sistema entre los que se encuentran que el sistema permite apoyar de manera constante la búsqueda de desaparecidos mediante la integridad, calidad y articulación de la información necesaria para la búsqueda.  
Es importante mencionar que ha sido de vital importancia para el desarrollo de las pruebas piloto las directrices, apoyo y la participación de la Subdirectora General Técnica y Territorial Lina María Ramos Aranda como de los Grupos Internos de Trabajo Territorial  GITT, con quienes seguimos trabajando de manera articulada en este ejercicio. </t>
    </r>
  </si>
  <si>
    <t xml:space="preserve">Soporte de RF del Set de Pruebas - ambiente productivo UTSF en el Requerimiento 2 y 9 no se adjunta ningún soporte alguno y en el Requerimiento 13 la carpeta de resultados de la Administración Información Geográfica no se encuentran las imagenes. </t>
  </si>
  <si>
    <t>Migrar la Información dentro del Sistema de Información Misional - SIM</t>
  </si>
  <si>
    <t>Actualmente se trabaja en la estructuraciòn del inventario de informaciòn objeto de migraciòn</t>
  </si>
  <si>
    <t>Esta actividad no tiene aplicación por fechas, no obstante, es pertinente que desde ya, se elabore el plan de trabajo para migrar la información al SIM en el último trimestre del 2022.</t>
  </si>
  <si>
    <t xml:space="preserve">OTIC: La migracion de informacion al sistema de Información Misional BUSQUEMOS, se encuentra en un 43% Migrada, con corte 30 de junio de 2022
SGIB: En la migración se tiene un avance del 14% aprobado por los funcionarios de la UBPD, se está trabajando conjuntamente con la Unión Temporal para la revisión de la información que se debe migrar a BUSQUEMOS.
A la fecha se han elaborado y enviado a la Unión Temporal, las plantillas de migración para la información de los siguientes requerimientos:
·        06: Aportantes
·        28: Solicitudes, personas dadas por desaparecidas, personas que buscan, hechos y diálogos
·        32: Entrega Digna
·        34: Reencuentro
·        26: Planes Regionales
·        56: Investigación
·        38: Seguimiento para la identificación de Cadáveres
La Unión Temporal ya ha realizado la migración de Aportantes correspondiente al requerimiento 06.  </t>
  </si>
  <si>
    <t>Para OTIC: A pesar de que la actividad se encuentra prevista para el 4to trimestre, se denota un avance importante en la migración de la información, no obstante, se sugiere revisar el porcentaje reportado frente a la información que se encuentra analizando la Subdirección de Gestión de la Información para la Búsqueda. Lo anterior, con base en el proyecto que se viene formulando para fuentes no estructuradas o semi estructuradas
Para SGIB: El porcentaje de avance reportado en la migración de información equivalente al 14% es inferior al reportado por la OTIC de 43%. Es necesario que se coordine con la OTIC esta gestión de tal forma que se disponga de criterios unificados para medir el avance de la actividad y sea posible dar cumplimiento a la misma en el último trimestre de la vigencia.</t>
  </si>
  <si>
    <r>
      <rPr>
        <b/>
        <sz val="10"/>
        <color rgb="FF000000"/>
        <rFont val="Arial"/>
        <family val="2"/>
      </rPr>
      <t xml:space="preserve">OTIC: </t>
    </r>
    <r>
      <rPr>
        <sz val="10"/>
        <color rgb="FF000000"/>
        <rFont val="Arial"/>
        <family val="2"/>
      </rPr>
      <t xml:space="preserve">Se avanzaron con las siguientes actividades: - Se realizaron pruebas piloto para la revisión y recibo de los casos de uso y/o funcionalidades desarrolladas. - Se realizaron las labores de migración de datos de los requerimientos 54, 28 y 06. RY 04. Se planearon y realizaron mesas tecnicas de definición con el apoyo a la supervision, Usuario Funcional UBPD y la UT y se encuetran en proceso de migracion de los Casos de Uso (CUS) de los requerimientos 56,37 y 39.  Se planearon y realizaron mesas tecnicas de definición con el apoyo a la supervision, Usuario Funcional y la UT, con el fin de revisar los Casos de Uso (CUS) de los requerimientos 25 y 28 (25 Cargas Masivas).
</t>
    </r>
    <r>
      <rPr>
        <b/>
        <sz val="10"/>
        <color rgb="FF000000"/>
        <rFont val="Arial"/>
        <family val="2"/>
      </rPr>
      <t>SGIB:</t>
    </r>
    <r>
      <rPr>
        <sz val="10"/>
        <color rgb="FF000000"/>
        <rFont val="Arial"/>
        <family val="2"/>
      </rPr>
      <t xml:space="preserve"> La implementación del modelo de base de datos tiene un avance en el ambiente de producción del 48%, con el siguiente avance:
* 70 cu en el modelo de BD Aprobados
* 34 cu en el modelo de BD con Ajustes
* 27 cu en el modelo de BD por validar
En cuanto a la migración de información de las herramientas temporales a BUSQUEMOS, se tiene un avance acumulado del 69%, que corresponde a los datos aprobados por los funcionarios de la UBPD - (GITT). Para el cierre de este proceso, continuamos trabajando de manera articulada con el contratista de tal forma que se han activado la totalidad de los procesos de migración de información a los módulos que se han definido por parte de la SGIB.
* 9 módulos migrados
* 4 módulos pendientes</t>
    </r>
  </si>
  <si>
    <t xml:space="preserve">El reporte realizado da cuenta de la gestiòn sobre la actividad, se incluyen los soportes que hacen cuenta de la gestiòn, sin embargo, frente a la migración de información del proyecto BUSQUEMOS se encuentra que hace falta los soportes del geoproceso y del análisis. </t>
  </si>
  <si>
    <t>Implementar el modelo de gobierno de datos</t>
  </si>
  <si>
    <t>OTIC: El proyecto evoluciona de acuerdo a los entregables pactados y recibidos en el corte de cada pago, se aclara que el indicador está incluido en el contrato 229-2021 - Logros: 
 -- Se recibe en tiempos los documentos asociados a los entregables - Desafíos: 
 -- A pesar de diferentes escenarios de participación demás áreas involucradas esperan del proyecto actividades no contempladas. -- Dimensionamiento de la infraestructura no contemplada en el enfoque contractual y delegación de responsabilidades sobre el mismo escenario por parte que no deberían ser.
 - La disposición de la herramienta ha causado demora en el cumplimiento de los entregables asociados a esta, motivo por el cual no se ha realizado recibido a la fecha de los productos pactados para el mes
SGI: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t>
  </si>
  <si>
    <t>Es importante que la OTIC diferencie el reporte del indicador al de la actividad, lo anterior, considerando que esto es tan solo una pequeña acción con relación a todo el indicador y sus subproyectos asociados. Se sugiere revisar la redacción, ya que hay apartes que no se entienden y esta información será publicada para consulta de la ciudadanía. Finalmente, no es concordante la lectura, ya que arriba afirman que se evoluciona de acuerdo con los entregables, pero abajo se indica que se han presentado demoras en el cumplimiento de entregables.
Con respecto al reporte realizado por la SGI, se recomienda ampliar información sobre los entregables pactados y cuáles han sido recibidos. De igual forma se recomienda adjuntar los soportes.</t>
  </si>
  <si>
    <r>
      <rPr>
        <u/>
        <sz val="10"/>
        <color rgb="FF000000"/>
        <rFont val="Arial"/>
        <family val="2"/>
      </rPr>
      <t xml:space="preserve">OTIC: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
SGIB: Se avanza en la recepcion de los entregables para el pago 3: Diseño de la solución, Documentar y obtener aprobación de línea base
Modelo de Gobierno de datos, Diseño de la Arquitectura de Información (Limitada al Data Fabric + Línea base que viene siendo el TO BE de Datos que Entregamos), Definir los modelos a usar para la construcción y gobierno de los artefactos. (Función de Arquitectura de Información), Documentar y obtener aprobación de línea base (hasta 20 datos maestros), Identificar los datos maestros relevantes para ser implementados en la UBPD y documentar el ciclo de vida del dato para los datos maestros seleccionados., Identificar los datos de referencia relevantes para ser implementados por la UBPD., Definir el modelo de administración y custodia tecnológica de las bases de datos relacionales vinculadas a los diferentes sistemas de información que se implementen gradualmente en la UBPD, Definir el procedimiento técnico de catalogación de metadatos para el Data Lake Store de la UBPD., Diseño del modelo analítico: casos de uso y arquitectura lógica para implementación de los modelos analíticos 1. ANÁLISIS DE CONTENIDO DE INFORMACIÓN y 2. ANÁLISIS PARA EL REGISTRO ÚNICO DE PERSONAS DADAS POR DESAPARECIDAS.
Evidencias en la ruta: </t>
    </r>
    <r>
      <rPr>
        <u/>
        <sz val="10"/>
        <color rgb="FF1155CC"/>
        <rFont val="Arial"/>
        <family val="2"/>
      </rPr>
      <t>https://drive.google.com/drive/folders/1qqHJvcPL_s774_yR7_tzPGdXffxqCem-</t>
    </r>
    <r>
      <rPr>
        <u/>
        <sz val="10"/>
        <color rgb="FF000000"/>
        <rFont val="Arial"/>
        <family val="2"/>
      </rPr>
      <t xml:space="preserve">
En la carpeta soportes se aloja el documento con la lista de entregables por pago.</t>
    </r>
  </si>
  <si>
    <t>Al igual que con el SIM, dentro de los soportes remitidos no se evidencia un cronograma integral para gobierno de datos para visualizar el estado de avance. Se sugiere remitirlo y determinar el porcentaje de avance con relación a la linea base del proyecto. Esto permitirá reorientar acciones y determinar el porcentaje de avance, el cual no se visualizó en los soportes remtidos.
La SGIB presenta un listado de los entregables pero hace falta hacer referencia al avance respectivo, lo anterior es prioritario considerando que la actividad se planeó para ser finalizada en julio de 2022.</t>
  </si>
  <si>
    <r>
      <rPr>
        <b/>
        <sz val="10"/>
        <color rgb="FF000000"/>
        <rFont val="Arial"/>
        <family val="2"/>
      </rPr>
      <t xml:space="preserve">SGIB: </t>
    </r>
    <r>
      <rPr>
        <sz val="10"/>
        <color rgb="FF000000"/>
        <rFont val="Arial"/>
        <family val="2"/>
      </rPr>
      <t>Se trabajó en la recepcion de los entregables del pago 4 y 5, adicional el contrtista solicito prorroga y se trabaja hasta el 30 de septiembre
-Herramienta        
Proceso de identificación de fuentes de datos para el sistema de información
Configurar los roles y accesos para la construcción y gobierno de los artefactos.
Despliegue en producción y estabilización de la solución
- Gobierno de Datos
Implementar y articular bajo el sistema integrado de gestión de la UBPD el modelo de procesos de gestión de datos que se definió en el Modelo de Gobierno de datos
Implementar el mecanismo para el registro y gestión de problemas de acuerdo a lo que se definió en el Modelo de Gobierno de datos
Implementar la gestión activa de los indicadores con la periodicidad y frecuencia que se definió en el Modelo de Gobierno de datos
Refinar, formalizar y socializar los artefactos (matrices, catálogos y diagramas) sobre la situación actual de la Arquitectura de Información de la UBPD. (insumos entregados en la ejecución del contrato 186 del 2019)-- herramienta enterprise architect
Refinar, formalizar y socializar la definición del modelo de entidades de datos institucional entregado por el trabajo de consultoría, el cual tiene un mayor detalle en las entidades de datos misionales. (insumos entregados en la ejecución del contrato 186 del 2019) (Tomar la Línea Base y Poner foco en los Datos Maestros) -- herramienta enterprise architect
Documentar los artefactos (matrices, catálogos y diagramas) resultantes de la ejecución la Práctica de Arquitectura de la Información
Operacionalizar el plan de comunicaciones desarrollando las actividades de sensibilización y gestión del cambio según los definidos en el Modelo de Gobierno de datos
-Modelo de Gestion Tecnologica de Bases de Datos y Datos Maestros
Definir el modelo gestión de datos maestros que UBPD va a adoptar (Operacional, Analítica o Híbrida). ACTIVIDAD CLAVE GOLDEN RECORD (CRUD)
Elaborar los procedimientos de operación de la solución de datos maestros cubriendo acciones como: mantener la solución de administración de datos maestros funcionando correctamente sin problemas de acuerdo con la configuración definida, realizando una administración adecuada que asegure la disponibilidad de los datos maestros de las entidades gobernadas
Establecer y documentar las reglas de negocio para realizar consolidación de datos match and merge.
"Definir el programa de Gestión de Datos Maestros y de Referencia
que incluya Políticas, lineamientos, definición de reglas de negocio, procesos y
tecnología"
Implementar el Programa de Administración de Datos Maestros que provea una administración centralizada de las entidades de datos gobernadas, gestionando la manera en que la UBPD crea, mantiene y usa los datos maestros coherentes, completos y precisos; garantizando que las diferentes áreas de negocio puedan armonizar su trabajo alrededor de la misma información.
Implementar el modelo de administración y custodia tecnológica de las bases de datos relacionales vinculadas a los diferentes sistemas de información bajo la figura del DBA
Implementar el modelo de datos maestros y datos de referencia haciendo uso de las herramientas adquiridas
"Implementar el programa de Gestión de Datos Maestros y de Referencia
que incluya Políticas, lineamientos, definición de reglas de negocio, procesos y
tecnología"
Desarrollar las sesiones de capacitación técnicas requeridas
Desarrollar las sesiones de sensibilización
- Repositorio tipo DataLake Storage
Instalación y configuración base del repositorio Data Lake Store
Migrar la data estructurada, semiestructurada y no estructurada misional actual al repositorio Data Lake.
Operacionalizar los esquemas de trabajo del Data Lake Store de la UBPD.
Despliegue en producción y estabilización de la solución
Desarrollo e Implementación del modelo Analítico (CRISP-DM): modelos analíticos 1. ANÁLISIS DE CONTENIDO DE INFORMACIÓN y 2. ANÁLISIS PARA EL REGISTRO ÚNICO DE PERSONAS DADAS POR DESAPARECIDAS
Dashboards que proveen capacidades de integración y consumo de datos
Documentar y capacitar a nivel funcional el uso del Data Lake Store de la UBPD.
Capacitación técnica y de administración</t>
    </r>
  </si>
  <si>
    <t>Se reitera la retroalimentación del segundo trimestre, respecto al cronograma, pues sin este plan de trabajo no se puede corroborar que el avance realizado sea el óptimo. 
Por otro lado, se recomienda que lo descrito en el avance cualitativo sea redactado de forma tal que se comprenda lo ya realizado, pues lo planteado en el avance de esta actividad puede plantearse en forma de objetivos y tareas por realizar. Recordemos que el seguimiento trimestral es públicado.</t>
  </si>
  <si>
    <t>Implementar la estrategia de uso y apropiación del Sistema de Información Misional de la UBPD</t>
  </si>
  <si>
    <t>Dirección Técnica de Información, Planeación y Localización para la Búsqueda</t>
  </si>
  <si>
    <t>Oficina de Tecnologías de la Información y Comunicación,  Subdirección de Gestión Humana, Oficina de Gestión del Conocimiento, Subdirección General Técnica y Territorial, Grupos Internos de Trabajo Territorial, Oficina Asesora de Comunicaciones y Pedagogía</t>
  </si>
  <si>
    <t xml:space="preserve">OTIC: Para el trimestre reportado no se tenia programadas actividades asociadas con esta tematica
SGI: 
* Se invitaron a todos los servidorxs a votar para seleccionar el nombre del sistema de información misional, se tuvieron 5 propuestas preseleccionadas y que fueron revisadas a la luz de los criterios establecidos en las bases del concurso: que sea una sola palabra, de fácil pronunciación y recordación; y que se relacione con la misionalidad de nuestra entidad.  el nombre del SIMBU fue el ganador. 
* Se acordo una planeación para generar la correspondiente expectativa del SIM entre los servidores de la UBPD
* Se tiene el nombre del SIM:BUSQUEMOS
* Se esta en la construcción de dos piezas una para la validación y aprobación de las funcionalidades y otra para la migración de los datos.
* Actualmente se esta trabajando en la generación de la metodología de las capacitaciones de los módulos.
</t>
  </si>
  <si>
    <t>OTIC: De acuerdo con las fechas previstas para la actividad, sí cobijaba los meses de febrero y marzo, así las cosas, el avance reportado no permite identificar qué acciones se desarrollaron durante este periodo, incluso tareas de tipo contractual pudieron verse reflejadas en este avance.
SGI: Se recomienda adjuntar los soportes que dan cuenta de los avances parciales descritos.</t>
  </si>
  <si>
    <t>OTIC: Se socializó información de interés en materia de TI por los diferentes canales de la UBPD
Se activó el canal de FOROS en la Intranet de la UBPD (preguntas y respuestas)
Se lograron avances de los siguientes contenidos para ser publicados:
-Qué es Busquemos
-Objetivos del Sistema de Información Misional, BUSQUEMOS
-Origen
-Metodología
-Implementación
-Gestion del cambio
Se creó el micrositio de BUSQUEMOS en la Intranet donde se publicaran los contenidos. del sistema de Informaciòn MISIONAL de UBPD
SGIB: 
- El 24 de junio de 2022 se realizó el evento de socialización del sistema de Información Misional - BUSQUEMOS, en el cual se invitó a todas y todos los servidores y colaboradores de la UBPD. La reunión fue liderada por los directivos.
- Ya se cuenta con el cronograma para el Plan de Capacitación.
- Se aprobó por parte de los supervisores la implementación de e-learning para la certificación de los diferentes módulos.
- Se encuentra en desarrollo el material didáctico y pedagógico que se contempla para ejecutar el proceso de gestión del cambio.</t>
  </si>
  <si>
    <t>Se evidencia un gran número de actividades llevadas a cabo para materializar la estrategia de uso y apropiación del SIM.
Debido a que este subproyecto de uso y apropiación se tiene previsto para un mediano plazo incluyendo y necesitando recursos para 2023, es necesario que se desarrolle un plan de trabajo que permita entender qué tareas se desarrollarán en 2022 y cuáles en 2023. Esto permitirá orientar y priorizar los recursos, fechas y entregables a lo largo del subproyecto.</t>
  </si>
  <si>
    <r>
      <rPr>
        <b/>
        <sz val="10"/>
        <color rgb="FF000000"/>
        <rFont val="Arial"/>
        <family val="2"/>
      </rPr>
      <t>OTIC:</t>
    </r>
    <r>
      <rPr>
        <sz val="10"/>
        <color rgb="FF000000"/>
        <rFont val="Arial"/>
        <family val="2"/>
      </rPr>
      <t xml:space="preserve"> Se continuo con la Implementación de estrategias de Divulgación, Socialización y fortalecimiento de uso y conocimiento definidas durante el primer semestre del año, así: Servicios Tecnológicos: - Instructivo de Uso para la telefonía IP, - Pieza informativa de la extensión 2700, - Video de Google Drive - WorkSpace. Seguridad Digital y de la Información: Divulgación en iPads de caso video de Juana y -actualización de sistema operativo en iPad, Gestionar campaña de socialización del portal de datos "Consulta pública de información misional" Hito No. 1 y 2, Continuo con la socialización de Gestión del cambio para el Sistema de Información Misional SIM BUSQUEMOS.
</t>
    </r>
    <r>
      <rPr>
        <b/>
        <sz val="10"/>
        <color rgb="FF000000"/>
        <rFont val="Arial"/>
        <family val="2"/>
      </rPr>
      <t>DTPLOB:</t>
    </r>
    <r>
      <rPr>
        <sz val="10"/>
        <color rgb="FF000000"/>
        <rFont val="Arial"/>
        <family val="2"/>
      </rPr>
      <t xml:space="preserve"> La socialización y apropiación de BUSQUEMOS se ha venido trabajando desde el mes de julio de 2022 con diferentes piezas de comunicación, videos, jornadas informativas que se han publicado en la Intranet (https://intranet.ubpdbusquedadesaparecidos.co/busquemos/), esta etapa culminará el 30 de octubre de 2022. A partir del 1ro de septiembre de 2022 hasta el 18 de octubre de 2022 se está trabajando en la construcción de los cursos virtuales de las diferentes funcionalidades, estos cursos serán activados a partir del 1ro de noviembre de 2022. 
Estrategias Gestión del cambio en la Intranet
Micrositio Intranet: Se implementó un micrositio en la Intranet de la Unidad con el objetivo de comunicar a la UBPD la ruta metodológica de implementación de BUSQUEMOS.
Noti Busquemos: Este espacio fue creado como una estrategia de divulgación que consolida las Charlas Informativas las cuales tienen como objetivo presentar cada uno de los módulos de BUSQUEMOS para que lxs servidorxs de la UBPD tengan un primer contacto y estén enterados de la forma en que se implementa BUSQUEMOS.  
Foro de preguntas y respuestas: En este espacio los servidorxs de la UBPD vienen registrando preguntas asociadas a cada uno de los módulos del sistema, las cuales el equipo técnico han resuelto a cada una de ellas en el siguiente enlace:  https://intranet.ubpdbusquedadesaparecidos.co/conversamos-sobre-busquemos/</t>
    </r>
  </si>
  <si>
    <r>
      <rPr>
        <b/>
        <sz val="10"/>
        <color rgb="FF000000"/>
        <rFont val="Arial"/>
        <family val="2"/>
      </rPr>
      <t xml:space="preserve">OTIC: </t>
    </r>
    <r>
      <rPr>
        <sz val="10"/>
        <color rgb="FF000000"/>
        <rFont val="Arial"/>
        <family val="2"/>
      </rPr>
      <t xml:space="preserve">No se puede verificar la información dada por la dependencia debido a que no se adjuntó la evidencia correspondiente
</t>
    </r>
    <r>
      <rPr>
        <b/>
        <sz val="10"/>
        <color rgb="FF000000"/>
        <rFont val="Arial"/>
        <family val="2"/>
      </rPr>
      <t>DTIPLB:</t>
    </r>
    <r>
      <rPr>
        <sz val="10"/>
        <color rgb="FF000000"/>
        <rFont val="Arial"/>
        <family val="2"/>
      </rPr>
      <t xml:space="preserve"> Se percibe un avance en lo descrito por la dependencia, no obstante, dicho avance no puede ser del todo soportado, debido a que los documentos anexados de la carpeta</t>
    </r>
    <r>
      <rPr>
        <i/>
        <sz val="10"/>
        <color rgb="FF000000"/>
        <rFont val="Arial"/>
        <family val="2"/>
      </rPr>
      <t xml:space="preserve"> MOMENTO 1 socialización</t>
    </r>
    <r>
      <rPr>
        <sz val="10"/>
        <color rgb="FF000000"/>
        <rFont val="Arial"/>
        <family val="2"/>
      </rPr>
      <t xml:space="preserve"> se encuentran dañados o vacíos y en la carpeta </t>
    </r>
    <r>
      <rPr>
        <i/>
        <sz val="10"/>
        <color rgb="FF000000"/>
        <rFont val="Arial"/>
        <family val="2"/>
      </rPr>
      <t xml:space="preserve">MOMENTO 3 E-learning </t>
    </r>
    <r>
      <rPr>
        <sz val="10"/>
        <color rgb="FF000000"/>
        <rFont val="Arial"/>
        <family val="2"/>
      </rPr>
      <t xml:space="preserve">las carpetas de todos los modulos están vacios. De igual forma, los avances reportados por la DTIPLB, hacen cuenta de la retroalimentación dada por la OAP en el trimestre anterior.
</t>
    </r>
  </si>
  <si>
    <t>Aplicar dos casos de analítica sobre el modelo de gobierno de datos</t>
  </si>
  <si>
    <t>OTIC y SGI: Para el trimestre reportado no se tenia programadas actividades asociadas con esta tematica</t>
  </si>
  <si>
    <t>Con respecto al reporte realizado por OTIC y SGI: Para este periodo, no se tenía previsto avance al respecto, sin embargo, se sugiere elaborar el plan de trabajo que permitirá realizar un ejercicio de análitica en el segundo semestre de 2022. Este ejercicio requiere de una metodología, escogencia de instrumentos, entre otras labores de depuración de la información, por lo anterior, sería oportuno realizar estas acciones de forma previa al ejercicio mismo de analítica.</t>
  </si>
  <si>
    <t>OTIC: Se esta trabajando en los dos casos de analítica, su fecha inicial  es 1 de Julio. 
SGIB: Esta actividad se encuentra programada para ejecutarse desde el tercer trimestre del año.</t>
  </si>
  <si>
    <t>Para OTIC: Esta actividad se encuentra prevista para el 3er trimestre, sin embargo, la OTIC, informa que ya encuentran trabajando en 2 casos que tendrán inicio el 01 de julio de 2022. Se sugiere incluir el plan de trabajo para materializarlos en lo que resta de la vigencia.
Para SGIB: Es importante tener en cuenta que la actividad se programó para ser desarrollada entre julio y agosto, por lo cual es necesario agilizar la gestión pertinente que permita disponer de resultados en los tiempos esperados, entregando los soportes correspondientes a los dos casos programados.</t>
  </si>
  <si>
    <r>
      <rPr>
        <b/>
        <sz val="10"/>
        <color rgb="FF000000"/>
        <rFont val="Arial"/>
        <family val="2"/>
      </rPr>
      <t xml:space="preserve">SGIB: </t>
    </r>
    <r>
      <rPr>
        <sz val="10"/>
        <color rgb="FF000000"/>
        <rFont val="Arial"/>
        <family val="2"/>
      </rPr>
      <t>Se trabajó e implementó en la Herramienta Stratio los casos de analítica, los soportes de las actividades están en construcción.</t>
    </r>
  </si>
  <si>
    <t>De acuerdo con el reporte realizado se registra el trabajo en esta actividad, sin embargo, no hay soportes, reportan que están en construcción</t>
  </si>
  <si>
    <t>Realizar seguimiento al cumplimiento de los procesos contractuales relacionados con el desarrollo e implementación del Sistema de Información Misional SIM, con gobierno de datos y analítica de datos</t>
  </si>
  <si>
    <t>Oficina de Control Interno</t>
  </si>
  <si>
    <t xml:space="preserve"> Dirección General, Subdirección General Técnica y Territorial, Dirección Técnica de Información, Planeación y Localización para la Búsqueda, Subdirección de Gestión de la Información para la Búsqueda, Oficina de Tecnologías de Información y Comunicación</t>
  </si>
  <si>
    <t>De acuerdo a lo planificado en el Plan Anual de Auditorias y Seguimiento (PAAS) 2022, la Oficina de Control Interno (OCI) actualmente se encuentra ejecutando como Seguimiento, la verificación del estado de avance del desarrollo e implementación del Sistema de Información Misional (SIM) según Contrato No. 181 de 2020, Gobierno de Datos según Contrato No. 229 de 2021, Analítica y de la Plataforma Digital de Servicios de Información Misional Pública de la (UBPD) para la ciudadanía según Proyecto No. 10, donde, el horizonte establecido para la ejecución del primer seguimiento es del 01 de marzo de 2022 al 29 de abril de 2022, donde, al corte de reporte de avance se han realizado las siguientes actividades:
1) el 04 de marzo de 2022, se comunicó el inicio del seguimiento a la Oficina de Tecnologías de la Información y las Comunicaciones (OTIC), a la Subdirección General Técnica y Territorial (SGTT) y a la Subdirección de Gestión de la Información para la Búsqueda (SGIB); 
2) el 16 de marzo la (OCI) realizó la primera solicitud de información a la (OTIC) y a la (SGIB); 
3) el 22 y 23 de marzo de 2022 la (OTIC) y la (SGIB) hizo entrega de la información solicitada; Como evidencia de lo anterior se entrega como soporte 3 correos electrónicos.
Actualmente, la (OCI) se encuentra analizando la información entregada y se proyecta que, en la semana del 04 al 08 de abril de 2022, se realizará la segunda solicitud de información a las mismas dependencias.</t>
  </si>
  <si>
    <t xml:space="preserve">Se da cuenta de la inclusión en el Plan Anual de Auditorias y Seguimiento (PAAS) 2022 del seguimiento al estado de avance del desarrollo e implementación del SIM. Se hace referencia a los avances alcanzados en el trimestre frente a la solicitud de información para la realización del primer seguimiento por parte de la OCI, el cual se encuentra programado para ser ejecutado entre marzo y abril. Se espera que en el reporte del segundo trimestre se haga referencia a los resultados finales identificados en este primer seguimiento.
Se adjuntaron como soportes las evidencias de la solicitud de información realizada en el periodo. </t>
  </si>
  <si>
    <t xml:space="preserve">La Oficina de Control Interno realizó el informe de seguimiento al estado de avance del desarrollo e implementación del: Sistema de Información Misional (SIM) según contrato No. 181 de 2020, Gobierno de Datos según contrato No. 229 de 2021, Analítica de Datos e Inteligencia de Negocios, Plataforma Digital de Servicios de Información Misional Pública de la (UBPD) para la Ciudadanía según Proyecto No. 10 y Capítulo Especial del Registro Nacional de Desaparecidos (INMLCF).
Adicionalmente, este informe fue remitido mediante memorando N.3-2022-006096 de fecha 29 de abril de 2022 a la Subdirección General Técnica y Territorial (SGTT), Subdirección de Gestión de la Información para Búsqueda (SGIB) y a la Oficina de Tecnologías de la información y las Comunicaciones (OTIC).
De acuerdo a lo anterior, es importante mencionar que esta actividad contempla dos (2) informes de los cuales el primero  se entregó en el segundo trimestre  y el segundo se encuentra programado iniciar en el tercer trimestre de 2022.
</t>
  </si>
  <si>
    <t>El avance da cuenta de la conclusión del primer informe de seguimiento al estado de ejecución de los procesos internos y contractuales relacionados con el desarrollo e implementación de: Sistema de Información Misional (SIM) según Contrato No. 0181 de 2020, Gobierno de Datos según Contrato No. 0229 de 2021, Analítica de Datos e Inteligencia de Negocios, Plataforma Digital de Servicios de Información Misional Pública de la (UBPD) para la Ciudadanía según Proyecto No. 10 y Capítulo Especial del Registro Nacional de Desaparecidos (INMLCF).
Se recomienda que en próximos reportes de avance se haga referencia de manera general a las conclusiones y recomendaciones resultado del seguimiento realizado.
Se adjuntan los soportes correspondientes al informe de seguimiento en mención.</t>
  </si>
  <si>
    <r>
      <rPr>
        <b/>
        <sz val="10"/>
        <color rgb="FF000000"/>
        <rFont val="Arial"/>
        <family val="2"/>
      </rPr>
      <t>La Oficina de Control Interno-OCI:</t>
    </r>
    <r>
      <rPr>
        <sz val="10"/>
        <color rgb="FF000000"/>
        <rFont val="Arial"/>
        <family val="2"/>
      </rPr>
      <t xml:space="preserve"> realizó el segundo y final informe de seguimiento al estado de avance del desarrollo e implementación del: Sistema de Información Misional (SIM) según contrato No. 181 de 2020, Gobierno de Datos según contrato No. 229 de 2021, Analítica de Datos e Inteligencia de Negocios, Plataforma Digital de Servicios de Información Misional Pública de la (UBPD) para la Ciudadanía según Proyecto No. 10 y Capítulo Especial del Registro Nacional de Desaparecidos (INMLCF).
Adicionalmente, este informe fue remitido mediante memorando UBPD-3-2022-014098 de fecha 29 de septiembre de 2022 a: Subdirección General Técnica y Territorial (SGTT), Subdirección de Gestión de la Información para Búsqueda (SGIB), Oficina de Tecnologías de la información y las Comunicaciones (OTIC), Dirección Técnica de Información Planeación y Localización para la Búsqueda (DTIPLB), Oficial de Seguridad de la Información (OSI), al Asesor de la Dirección General Juan Pablo Jaramillo Vélez y a los miembros del Comité Institucional de Coordinación de Control Interno (CICCI).
Evidencias: UBPD-3-2022-014098.pdf (Memorando), UBPD-3-2022-014098- II InformeSeguimiento_PlanAccion2022-SIM-GD-ADBI-P10-CEINMLCF_29092022.pdf (Informe), Publicación (https://ubpdbusquedadesaparecidos.co/wp-content/uploads/2022/10/UBPD-3-2022-014098-1-II-InformeSeguimiento_PlanAccion2022-SIM-GD-ADBI-P10-CEINMLCF_29092022-compressed.pdf)
De acuerdo a lo anterior, la OCI dio cumplimiento a la actividad programada en la presente vigencia.
</t>
    </r>
    <r>
      <rPr>
        <b/>
        <sz val="10"/>
        <color rgb="FF000000"/>
        <rFont val="Arial"/>
        <family val="2"/>
      </rPr>
      <t>OTIC:</t>
    </r>
    <r>
      <rPr>
        <sz val="10"/>
        <color rgb="FF000000"/>
        <rFont val="Arial"/>
        <family val="2"/>
      </rPr>
      <t xml:space="preserve"> Se planearon y realizaron mesas técnicas de definición, revisión de CUS (Casos de Uso) de los requerimientos 23. Se realizan pruebas funcionales y se firma acta de recibo. Se realiza la segunda publicación productiva en el portal de datos del Registro Nacional de Fosas, Cementerios Ilegales y Sepulturas -RNFCIS: https://ubpdbusquedadesaparecidos.co/sites/portal-de-datos/registro-nacional-de-fosas-y-cementerios/ Se avanza en la publicación de la tercera iniciativa de Planes Regionales de Búsqueda.</t>
    </r>
  </si>
  <si>
    <t>Se da cuenta de las acciones realizada para dar cumplimiento a la actividad programada, realizando el informe final de seguimiento al avance en el Sistema de Información Misional (SIM), realizando las gestiones pertinentes frente a la comunicación con la SGTT, SGIB, DTIPLB, OSI y el Comité Institucional de Coordinación de Control Interno. De igual forma, lo realizado por la OTIC muestra los avances para el cumplimiento de la actividad e indicador.
Se adjuntan los soportes correspondientes por parte de las dependencias.</t>
  </si>
  <si>
    <t>Estandarizar los Acuerdos de Nivel de Servicio (ANS) asociados con el Sistema de Información Misional, SIDOBU, y en general con los sistemas de información en ambiente productivo en la UBPD</t>
  </si>
  <si>
    <t>Oficina de Tecnologías de la Información y Comunicación</t>
  </si>
  <si>
    <t>Para el trimestre a reportar no se tiene avance, toda vez que BUSQUEMOS aun esta en proceso de recibo, no se encuentra en ambiente productivo, sin embargo, el contrato por el cual se presta los servicios tecnologicos en cuanto a la disponibilidad de los mismos cumple con la condición definida para el Sistema de Informaciòn.</t>
  </si>
  <si>
    <t>El reporte no permite entender los logros o dificultades presentados. Para ello, se sugiere ampliar el avance del seguimiento. Así mismo, se obvian los demás sistemas de información como por ejemplo SIDUBU, entre otros.</t>
  </si>
  <si>
    <t>OTIC: SIDOBU: La disponibilidad de la plataforma y los servicios tecnicos asociados cumplió la necesidad de la entidad, las incidencias presentadas en el periodo reportada y que requirieron escalamiento de igual forma se gestionarón.
En el sistema de Información Misional BUSQUEMOS está en proceso de entrega no se encuentra en ambiente productivo.</t>
  </si>
  <si>
    <t>OTIC: De acuerdo con el avance, es claro que ya se estandarizaron los Acuerdos de Nivel de Servicio para el sistema SIDOBU, sin embargo, no se generó avance para otro tipo de sistema, como por ejemplo, el sistema de información de gestión contractual.
Finalmente, se espera que los acuerdos de nivel de servicio del SIM queden estandarizados una vez entre en operación a partir del 01 de agosto de 2022.</t>
  </si>
  <si>
    <r>
      <rPr>
        <b/>
        <sz val="10"/>
        <color rgb="FF000000"/>
        <rFont val="Arial"/>
        <family val="2"/>
      </rPr>
      <t>OTIC:</t>
    </r>
    <r>
      <rPr>
        <sz val="10"/>
        <color rgb="FF000000"/>
        <rFont val="Arial"/>
        <family val="2"/>
      </rPr>
      <t xml:space="preserve"> SIDOBU: La disponibilidad de la plataforma y los servicios técnicos asociados cumplió la necesidad de la entidad, las incidencias presentadas en el periodo reportado y que requirieron escalamiento de igual forma se gestionaron.
En el sistema de Información Misional BUSQUEMOS está en proceso de entrega no se encuentra en ambiente productivo.
</t>
    </r>
  </si>
  <si>
    <r>
      <rPr>
        <sz val="10"/>
        <color rgb="FF000000"/>
        <rFont val="Arial"/>
        <family val="2"/>
      </rPr>
      <t xml:space="preserve">El avance reportado da cuenta de los avances en estandarizar los ANS, del SIDOBU, sin embargo se mantiene una priorización que no aporta al avance de otro tipo de sistema.
</t>
    </r>
    <r>
      <rPr>
        <sz val="10"/>
        <color rgb="FF000000"/>
        <rFont val="Arial"/>
        <family val="2"/>
      </rPr>
      <t>*Verificar cuales son los acuerdos de nivel de servicio del SIM par poder verificar si los acuerdos planteados han sido cumplidos para el tercer trimestre</t>
    </r>
    <r>
      <rPr>
        <sz val="10"/>
        <color rgb="FF000000"/>
        <rFont val="Arial"/>
        <family val="2"/>
      </rPr>
      <t xml:space="preserve">
</t>
    </r>
  </si>
  <si>
    <t>Establecer los requerimientos no funcionales asociados con futuras contrataciones tendientes a fortalecer y actualizar las funcionalidades incluidas en los sistemas de información y herramientas tecnológicas que esten en ambiente productivo en la UBPD</t>
  </si>
  <si>
    <t>Dirección Técnica de Información, Planeación, Localización para la Busqueda - Secretaría General</t>
  </si>
  <si>
    <t>Para el trimestre reportado no se tenia programadas actividades asociadas con esta tematica</t>
  </si>
  <si>
    <t>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</si>
  <si>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OTIC: para el trimestre reportado no se requirio la definiciòn de requerimientos no funcionales asociados con nuevas necesidades en los sistemas de informaciòn y herramientas tecnologicas en ambiente productivo, por lo tanto no se reporta avance de cumplimiento asociado</t>
  </si>
  <si>
    <t>OTIC: El avance reportado no permite entender el ejercicio de planeación de nuevas funcionalidades para todos los sistemas de información de la UBPD. Se sugiere realizar una sesión de trabajo para establecer y coordinar nuevos requerimientos, en especial, cuando se implemente el nuevo sistema de información misional o por ejemplo, para otras herramientas como SUDOBU, de gestión contractual, entre otros. Estos requerimientos permiten fortalecer la planeación, recursos a utilizar y tiempo de ejecución de estos requerimientos.</t>
  </si>
  <si>
    <r>
      <rPr>
        <b/>
        <sz val="10"/>
        <color rgb="FF000000"/>
        <rFont val="Arial"/>
        <family val="2"/>
      </rPr>
      <t>OTIC:</t>
    </r>
    <r>
      <rPr>
        <sz val="10"/>
        <color rgb="FF000000"/>
        <rFont val="Arial"/>
        <family val="2"/>
      </rPr>
      <t xml:space="preserve"> para el trimestre reportado no se requirió la definición de requerimientos no funcionales asociados con nuevas necesidades en los sistemas de información y herramientas tecnológicas en ambiente productivo, por lo tanto, no se reporta avance de cumplimiento asociado</t>
    </r>
  </si>
  <si>
    <t>Si bien en este trimestre se reporta que no se requirió la definición de requerimientos no funcionales, por ello, se reitera lo sugerido en el segundo trimestre en relación a realizar una sesión de trabajo para establecer y coordinar nuevos requerimientos para otras herramientas, lo anterior con el fin de fortalecer el proceso de ejecución de estos requerimientos.</t>
  </si>
  <si>
    <t>Implementar los requerimientos técnicos necesarios para garantizar la disponibilidad de las herramientas relacionadas con el SIM, Gobierno de Datos y Analítica, en la contratación de servicios enmarcados en la plataforma tecnológica y seguridad de la información</t>
  </si>
  <si>
    <t>OTIC: SIM  empieza su ejecución 1 de agosto  de 2022, al igual que Gobierno de Datos, los requerimeintos tecnicos necesarios para la disponibilidad ya estan implementados.
Se esta realizando estudio de Mercaddo para Analitica de Datos</t>
  </si>
  <si>
    <t>OTIC: De acuerdo con el avance reportado por la OTIC; ya se encuentran implementados los requerimientos técnicos para el SIM y gobierno de datos, no obstante, no hay un soporte o evidencia que permita comprobar dicha implementación. Se sugiere determinar cuáles son los requerimientos y en que momento se considerarían implementados para garantizar la disponibilidad del SIM, gobierno de datos y análitica. Una lista de verificación podría ayudar a determinar cuáles se surten y cuáles no</t>
  </si>
  <si>
    <r>
      <rPr>
        <b/>
        <sz val="10"/>
        <color rgb="FF000000"/>
        <rFont val="Arial"/>
        <family val="2"/>
      </rPr>
      <t>OTIC:</t>
    </r>
    <r>
      <rPr>
        <sz val="10"/>
        <color rgb="FF000000"/>
        <rFont val="Arial"/>
        <family val="2"/>
      </rPr>
      <t xml:space="preserve"> SIM  Se avanzaron con las siguientes actividades:
  - Realización del cronograma, para la  revisión y entrega de los casos de uso y/o funcionalidades desarrolladas.
  - Mesas tecnicas de definición, revisión y validación de Casos de Uso (CUS) de los requerimientos 54, 28 y  06 en ambiente  (Preproducción)
  - Se iniciaron las labores de migración de datos de los requerimientos 54, 28 y 06. 
Se esta realizando estudio de Mercaddo para Analitica de Datos</t>
    </r>
  </si>
  <si>
    <t>El reporte da cuenta del avance realizado por la dependencia, sin embargo, los avances no pueden ser corroborados pues las evidencias no fueron reportadas. Se reitera la recomendación de adjuntar los soportes requeridos, pues la información dada en el avance cualitativo no puede ser verificada. De igual forma, con el fin de optimizar las acciones de la OTIC para con el indicador, se sugiere identificar los requerimientos necesarios, la herramienta sugerida en el trimestre anterior contribuiría en facilitar las acciones en la presente actividad.</t>
  </si>
  <si>
    <t>Establecer e implementar el modelo de administración y gestión de base de datos en ambiente productivo</t>
  </si>
  <si>
    <t>OTIC: Para el trimestre reportado no se tenia programadas actividades asociadas con esta tematica</t>
  </si>
  <si>
    <t>OTIC: 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</si>
  <si>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Con el fin de dar cumplimiento a esta actividad desde la SGIB se han elaborado los documentos y procedimientos que permiten establecer e implementar el modelo de administración y gestión de base de datos en ambiente productivo, los cuales se encuentran en su primer versión y quedan sujetos a ajustes de conformidad con los entregables afin, producto del proceso de Gobierno de Datos. Se referencian a continuación y se adjuntan como soporte.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t>
  </si>
  <si>
    <t>El avance reportado hace referencia a la preparación de la primera versión de los documentos que incluyen guías, lineamientos y formatos que orientarán la administración y gestión de la base de datos en ambiente productivo del SIM.
Se recomienda dar continuidad a la revisión y aprobación de las versiones finales de los documentos pues constituyen un insumo necesario para facilitar la disponibilidad del SIM una vez ingrese a producción.</t>
  </si>
  <si>
    <r>
      <rPr>
        <b/>
        <sz val="10"/>
        <color rgb="FF000000"/>
        <rFont val="Arial"/>
        <family val="2"/>
      </rPr>
      <t xml:space="preserve">OTIC: </t>
    </r>
    <r>
      <rPr>
        <sz val="10"/>
        <color rgb="FF000000"/>
        <rFont val="Arial"/>
        <family val="2"/>
      </rPr>
      <t xml:space="preserve">Con el fin de dar cumplimiento a esta actividad desde la SGIB se han elaborado los documentos y procedimientos que permiten establecer e implementar el modelo de administración y gestión de base de datos en ambiente productivo, los cuales se encuentran en revision  quedan sujetos a ajustes de conformidad con los entregables afin, producto del proceso de Gobierno de Datos. Se referencian a continuación y se adjuntan como soporte.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
</t>
    </r>
    <r>
      <rPr>
        <b/>
        <sz val="10"/>
        <color rgb="FF000000"/>
        <rFont val="Arial"/>
        <family val="2"/>
      </rPr>
      <t>SGIB:</t>
    </r>
    <r>
      <rPr>
        <sz val="10"/>
        <color rgb="FF000000"/>
        <rFont val="Arial"/>
        <family val="2"/>
      </rPr>
      <t xml:space="preserve"> Los documentos elabroados por la SGIB y reportados anteriormente fueron insumo para los correspondientes necesarios en el marco del proyecto de consultoria 229-2021 "Contratar la implementación de un Software de información Integrado para el manejo del modelo de gobierno de datos, así como las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y, la definición e implementación del repositorio tipo Data Lake Storage que consolide altos volúmenes de fuentes de datos misionales en múltiples formatos." y lo que tiene que ver con el PRY-02: Definir e implementar el modelo de gestión tecnológica de bases de datos y datos maestros bajo las necesidades de disposición de información para los diferentes procesos de la UBPD.</t>
    </r>
  </si>
  <si>
    <r>
      <rPr>
        <b/>
        <sz val="10"/>
        <color rgb="FF000000"/>
        <rFont val="Arial"/>
        <family val="2"/>
      </rPr>
      <t>OTIC:</t>
    </r>
    <r>
      <rPr>
        <sz val="10"/>
        <color rgb="FF000000"/>
        <rFont val="Arial"/>
        <family val="2"/>
      </rPr>
      <t xml:space="preserve"> Respecto al indicador se hace referencia a 10 documentos que contribuyen al cumplimiento de esta actividad, con los que se pretende contribuir en la implementación y gestión de las bases de datos, sin embargo, los adelantos realizados no pueden ser verificados, en tanto no se registra el soporte al que se hace referencia.
</t>
    </r>
    <r>
      <rPr>
        <b/>
        <sz val="10"/>
        <color rgb="FF000000"/>
        <rFont val="Arial"/>
        <family val="2"/>
      </rPr>
      <t>SGIB:</t>
    </r>
    <r>
      <rPr>
        <sz val="10"/>
        <color rgb="FF000000"/>
        <rFont val="Arial"/>
        <family val="2"/>
      </rPr>
      <t xml:space="preserve"> De acuerdo, con la gestión realizada se observa el avance en materia de implementación de tecnología de bases de datos y datos maestros, no obstante, el soporte registrado no da cuenta de toda la gestión realizada. Se siguiere adjuntar evidencia que demuestre los avances realizados.
</t>
    </r>
  </si>
  <si>
    <t>Disponer del soporte especializado, actualización y mantenimiento del SIM, Gobierno de Datos y Analitica</t>
  </si>
  <si>
    <t>Subdirección de Gestión de la Información para la Búsqueda
Oficina Tecnologías de la Información y Comunicación</t>
  </si>
  <si>
    <t>OTIC: Se sugiere incluir dentro de los planes de trabajo los mecanismos y canales que serán utilizados para efectos del soporte que se requerirá una vez sea implementado el SIM. A pesar de no requerir avances para el primer o segundo trimestre, si se pueden realizar labores de planeación y prevención.</t>
  </si>
  <si>
    <t xml:space="preserve">OTIC: SIM  se esta trabajando en la ficha tecnica para contratar el soporte especialidado.
Para Gobierno de Datos se va lograr un año de soporte.
analitica: Está en proceso de estructuraciòn </t>
  </si>
  <si>
    <t>OTIC: Se sugiere realizar el contrato a la par con la implementación del SIM y gobierno de datos. Lo anterior, para que una vez implementado, el especialista pueda iniciar labores en paralelo y no con posterioridad.</t>
  </si>
  <si>
    <r>
      <rPr>
        <b/>
        <sz val="10"/>
        <color rgb="FF000000"/>
        <rFont val="Arial"/>
        <family val="2"/>
      </rPr>
      <t>OTIC</t>
    </r>
    <r>
      <rPr>
        <sz val="10"/>
        <color rgb="FF000000"/>
        <rFont val="Arial"/>
        <family val="2"/>
      </rPr>
      <t xml:space="preserve">: SIM  se esta trabajando en la ficha técnica para contratar el soporte especializado.
Para Gobierno de Datos se va lograr un año de soporte.
analitica: Está en proceso de estructuraciòn </t>
    </r>
  </si>
  <si>
    <r>
      <rPr>
        <b/>
        <sz val="10"/>
        <color rgb="FF000000"/>
        <rFont val="Arial"/>
        <family val="2"/>
      </rPr>
      <t>OTIC:</t>
    </r>
    <r>
      <rPr>
        <sz val="10"/>
        <color rgb="FF000000"/>
        <rFont val="Arial"/>
        <family val="2"/>
      </rPr>
      <t xml:space="preserve"> Se da cuenta del avance en relación al soporte del SIM, y al Gobierno de Datos, y a la Analítica, por otro lado, los soportes no se registran en el reporte de la OTIC, se requieren dichas evidencias para corroborar el avance en los tres sistemas.</t>
    </r>
  </si>
  <si>
    <t>Identificar las fuentes de información</t>
  </si>
  <si>
    <t>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t>
  </si>
  <si>
    <t xml:space="preserve">Se recomienda revisar la coherencia de esta información con lo reportado en las actividades del indicador No. 1 considerando que los avances de este último se constituyen en insumo para las actividades de este indicador. </t>
  </si>
  <si>
    <t>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éstas tablas se encuentran alojadas en la instancia de base de datos UNIVERSO_PDD en las tablas "TABLA_universo_PDD" y "TABLA_Universo_PDD_2022"</t>
  </si>
  <si>
    <t>Se recomienda que este reporte sea contemplado como parte del avance de la actividad 1 que se encuentra relacionada con la identificación de fuentes de información que contribuyen a las Solicitudes de Búsqueda, al Universo de Personas Dadas por Desaparecidas y al RNFCIS. Considerando que a la fecha se dispone del "Portal de Datos" con información del Universo de PDD disponible para consulta pública, se recomienda hacer referencia a las acciones que se adelantan para mantener esta información vigente.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la depuración y organización de información del Universo para ponerla a disposición de la consulta pública</t>
  </si>
  <si>
    <t>Se identificaron como fuentes finales para la construcción del Universo en su nueva versión las siguientes fuentes:
fuentes Fiscalía General Expedientes Inactivos, ICPM, Instituto Nacional de Medicina Legal y Ciencias Forenses, JEP-CEV (32 tablas) y Registro de Solicitudes de Búsqueda</t>
  </si>
  <si>
    <t>Se observa una linealidad entre lo reportado en el indicador No. 1 y el presente indicador, pues se tuvieron en cuenta las fuentes de información de esta actividad, sin embargo, todas las fuentes descritas en el indicador 1 no se reflejan en el indicador 4. Asimismo, se reitera la pertinencia de resaltar el impacto de las fuentes identificadas en el propósito general de la depuración y organización de información del Universo para ponerla a disposición de la consulta pública. Por otro lado, no es posible validar la gestiòn durante el trimestre debido a que para este indicador no se reportò un soporte de la actividad.</t>
  </si>
  <si>
    <t>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</si>
  <si>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Se recomienda revisar la coherencia de esta información con lo reportado en las actividades del indicador No. 1 considerando que los avances de este último se constituyen en insumo para las actividades de este indicador. En ambos reportes se hace referencia al mapeo de dos tipos de información desde 80 variables y 26 fuentes de información secundaria para identificar el Estado actual del Desaparecido y el Tipo de Hecho de desaparición, pero en ambos reportes se menciona un número de tablas de información diferente. Se sugiere clarificar la diferencia entre los dos reportes o ajustar lo que sea pertinente.</t>
  </si>
  <si>
    <t>Frente a las diferentes variables de información de las tablas de Fiscalía, se consideraron las variables principales y se homologaron a la estructura de datos requerida para hacer los respectivos cruces para la integración y respectiva construcción de la versión 3 de Universo de Personas Dadas por Desaparecidas en Construcción.</t>
  </si>
  <si>
    <t>Se recomienda que este reporte sea contemplado como parte del avance de la actividad 2 que se encuentra relacionada con la validación de la calidad de fuentes de información que contribuyen a las Solicitudes de Búsqueda, al Universo de Personas Dadas por Desaparecidas y al RNFCIS. Considerando que a la fecha se dispone del "Portal de Datos" con información del Universo de PDD disponible para consulta pública, se recomienda hacer referencia a las acciones que se adelantan para mantener esta información vigente.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la depuración y organización de información del Universo para ponerla a disposición de la consulta pública</t>
  </si>
  <si>
    <r>
      <rPr>
        <b/>
        <sz val="10"/>
        <color rgb="FF000000"/>
        <rFont val="Arial"/>
        <family val="2"/>
      </rPr>
      <t xml:space="preserve">SGIB: </t>
    </r>
    <r>
      <rPr>
        <sz val="10"/>
        <color rgb="FF000000"/>
        <rFont val="Arial"/>
        <family val="2"/>
      </rPr>
      <t>Se validó la calidad de datos de la información para las fuentes Fiscalía General Expedientes Inactivos, ICPM, Instituto Nacional de Medicina Legal y Ciencias Forenses, JEP-CEV (32 tablas) y Registro de Solicitudes de Búsqueda en las variables actuales del Universo de Personas Dadas por Desaparecidas, para cada una de ellas se generó un ETL para transformar la información de mencionadas fuentes y que sean consumidas en el proceso de integración.</t>
    </r>
  </si>
  <si>
    <t>La actividad en el tercer trimestre registra un avance congruente con lo realizado por la SGIB en la identificación de fuentes de información. El reporte continúa enviando un avance cualitativo puntual sin describir el impacto de las acciones adelantadas. Lo anterior con el fin de entender el propósito de las acciones realizadas y medir el avance alcanzado en el punto en el que se encuentra la vigencia.</t>
  </si>
  <si>
    <t>Integrar las fuentes de información</t>
  </si>
  <si>
    <t>Esta actividad se encuentra programada para ejecutarse desde el tercer trimestre del año.</t>
  </si>
  <si>
    <t xml:space="preserve">Para este periodo, no se tenía previsto avance al respecto, sin embargo, se sugiere preparar desde ya el plan de trabajo que permitirá que en el segundo semestre de 2022 se realice la integración de fuentes de información y la publicación de información de forma segura desde el SIM. </t>
  </si>
  <si>
    <t>La actividad se encuenta programada para iniciar en agosto, sin embargo, se recomienda agilizar la gestión pertinente para facilitar la obtención de avances en el tercer trimestre.</t>
  </si>
  <si>
    <t>La información se encuentra lista para el procedimiento de integración, está alojada en la base de datos Universo_PDD en la tabla BD_UNIVERSO_V3_UNION_REGISTROS_FUENTES</t>
  </si>
  <si>
    <t>La SGIB reporta el avance correspondiente para el para el trimestre, en la tabla de base de datos del Universo de PDD, se sugiere que en el avance de la actividad se especifique la pertinencia y el impacto de las labores realizadas para el momento actual de la UBPD. Se anexa la evidencia correspondiente a la gestión</t>
  </si>
  <si>
    <t>Publicar información de forma segura desde el Sistema de Información Misional (SIM) en la plataforma digital de servicios de información misional pública de la UBPD para la ciudadanía</t>
  </si>
  <si>
    <t>Esta actividad sólo podrá llevarse a cabo hasta que el SIM esté en producción.</t>
  </si>
  <si>
    <t xml:space="preserve">La actividad se programó para iniciar ejecución en enero de 2022. Si bien el sistema de información misional se encuentra programado para entrar en producción a partir del segundo semestre, es importante que en este avance se reporte de manera preliminar lo correspondiente al proyecto 10 del PETI (Implementar consulta de información misional pública) que se está ejecutando y a la actualización de información que se está realizando en la plataforma digital de servicios https://ubpdbusquedadesaparecidos.co/sites/portal-de-datos/ </t>
  </si>
  <si>
    <t>Esta actividad sólo podrá llevarse a cabo hasta que el SIM esté en producción, sin embargo, se han adelantado una serie de reuniones con el equipo de la OTIC para mejorar la publicación que está disponible en el Portal de datos de la UBPD</t>
  </si>
  <si>
    <t>Considerando que a la fecha se dispone del "Portal de Datos" con información del Universo de PDD disponible para consulta pública, se recomienda hacer referencia a la diferencia o similitud de esta herramienta con el resultado esperado de esta actividad.</t>
  </si>
  <si>
    <t>A la fecha se ha construido de la mano con OTIC el "Portal de Datos" institucional, en el último trimestre se han abordado nuevos temas y nuevas variables para publicación, por lo que una vez terminada la nueva versión del Universo, la actualización de esta información será de manera semi automática</t>
  </si>
  <si>
    <t>Se evidencia el avance en la actividad, y se reitera la recomendaciòn de hacer referencia a la diferencia o similitud de esta herramienta con el resultado esperado de esta actividad, con el fin de evidenciar de formacualitativo los avances realizados.</t>
  </si>
  <si>
    <t>Estructurar los proyectos del Estero San Antonio y Río la Miel</t>
  </si>
  <si>
    <t>Subdirección de Análisis, Planeación y Localización para la Búsqueda</t>
  </si>
  <si>
    <t xml:space="preserve">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al Estero San Antonio. (https://docs.google.com/document/d/1EaTy_kx6sKW6tqQnoxsVEHsiE1JbOoDi/edit#)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(https://drive.google.com/drive/folders/1rfF8xE0QB6GnnJ8nKMvnOlU8PNHf7uZ9)
Los resultados presentados por Equitas, Heritage y el Instituto Javeriano del Agua fueron recibidos por la UBPD como un insumo para la formulación de una metodología de búsqueda en ríos. Esta información permitirá formular ajustes y direccionar de una mejor forma la construcción metodológica. </t>
  </si>
  <si>
    <t>En el reporte se da cuenta de la gestión desarrollada frente a la estructuración del proyecto del Estero San Antonio. Asimismo, se describe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t>
  </si>
  <si>
    <t>El 27 de mayo fueron radicados por la DIPLOB ante la Secretaría General los estudios previos para el proceso relacionado con el Estero San Antonio. El 31 de mayo de 2022 se dio apertura al proceso para la contratación de una entidad sin animo de lucro con el objeto de aunar esfuerzos para adelantar las acciones técnicas que contribuyan a la búsqueda de las personas dadas por desaparecidas en el contexto y en razón del conflicto armado, cuyos cuerpos según la información disponible, fueron arrojados en diversos puntos del ecosistema del Estero San Antonio, en Buevanetura, Valle del Cauca, estableciendo como fecha de finalización el día 7 de junio. Este plazo fue prorrogado hasta el 10 de junio, por solicitud de algunos proponentes los cuales requieren ampliación de plazos para validar los costos logísticos de las actividades de campo, así como, la planeación de las actividades de la oficina.
https://drive.google.com/drive/folders/1kdvSxMYc6q424aFxBw019l2B8fJ5lZez?usp=sharing</t>
  </si>
  <si>
    <t>Esta actividad se planeó para ser ejecutada entre enero y abril, sin embargo no se ha finalizado. En el reporte de avance del indicador No. 5 se explican las situaciones y dificultades del proceso que han contribuido al retraso. 
En los avances del primer semestre se ha hecho referencia a la estructuración de la ficha del proyecto Estero San Antonio comentando que se han realizado múltiples ajustes de acuerdo con las observaciones de las organizaciones en el territorio y el desarrollo del proceso de contratación. Del avance se concluye que aun no se encuentra en su versión final.
En el reporte de avance del indicador No. 5 se plantean las dificultades presentadas en el proceso de contratación del proyecto del Estero San Antonio que no han permitido superar esta etapa para poder avanzar en la ejecución del proyecto.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 los avances asociados con el proyecto del Rio La Miel es importante concretar cuándo se espera finalizar la revisión interdisciplinar mencionada y disponer de los términos de referencia para la formulación de la segunda fase del estudio.  
Se recomienda revisar si con el estado de avance relacionado será posible alcanzar la meta establecida en el indicador 5 para la vigencia.</t>
  </si>
  <si>
    <r>
      <rPr>
        <sz val="10"/>
        <color rgb="FF000000"/>
        <rFont val="Arial"/>
        <family val="2"/>
      </rPr>
      <t xml:space="preserve">El día 9 de septiembre de 2022 se realizó la reformulación del proyecto del estero San Antonio, a partir de las solicitudes realizadas por las organizaciones peticionarias de la Medida Cautelar. A partir de ello, se estructuraron dos fichas técnicas encaminadas a la recolección, consolidación y análisis de información y a la realización de una prospección geofísica subacuática en el lecho marino, mediante el uso de .equipos de sensoramiento remoto. Las mismas fueron remitidas a los peticionarios, JEP y a la Secretaría General para su estudio y retroalimentación.
Soporte: </t>
    </r>
    <r>
      <rPr>
        <u/>
        <sz val="10"/>
        <color rgb="FF1155CC"/>
        <rFont val="Arial"/>
        <family val="2"/>
      </rPr>
      <t>https://docs.google.com/spreadsheets/d/1DBqnC6DO1IkbJ3WQ-EB7PMrStRHblpYZ/edit?usp=sharing&amp;ouid=104724628077441342680&amp;rtpof=true&amp;sd=true</t>
    </r>
    <r>
      <rPr>
        <sz val="10"/>
        <color rgb="FF000000"/>
        <rFont val="Arial"/>
        <family val="2"/>
      </rPr>
      <t xml:space="preserve">   y </t>
    </r>
    <r>
      <rPr>
        <u/>
        <sz val="10"/>
        <color rgb="FF1155CC"/>
        <rFont val="Arial"/>
        <family val="2"/>
      </rPr>
      <t>https://drive.google.com/file/d/118Fj8jGI_OnsNUBva-KpKnWK1qnJkUJi/view?usp=sharing</t>
    </r>
    <r>
      <rPr>
        <sz val="10"/>
        <color rgb="FF000000"/>
        <rFont val="Arial"/>
        <family val="2"/>
      </rPr>
      <t xml:space="preserve">  
A partir de la revisión interdisciplinar de los resultados obtenidos por Equitas en el proyecto sobre búsqueda en escenarios fluviales, se identificaron las necesidades para construir un proyecto que permita diseñar una metodología de búsqueda en el Rìo La Miel y el Rìo Magdalena, en el marco de los Planes Regionales de Bùsqueda de Magdalena Caldense y Puertos del Magdalena Medio. Así, durante los meses de agosto y septiembre se formulò una ficha técnica que tiene el propósito de presentarse a cooperación internacional para que se financie un proyecto para desarrollar durante el año 2023. 
Ficha: </t>
    </r>
    <r>
      <rPr>
        <u/>
        <sz val="10"/>
        <color rgb="FF1155CC"/>
        <rFont val="Arial"/>
        <family val="2"/>
      </rPr>
      <t>https://docs.google.com/spreadsheets/d/1DBqnC6DO1IkbJ3WQ-EB7PMrStRHblpYZ/edit?usp=sharing&amp;ouid=104724628077441342680&amp;rtpof=true&amp;sd=true</t>
    </r>
    <r>
      <rPr>
        <sz val="10"/>
        <color rgb="FF000000"/>
        <rFont val="Arial"/>
        <family val="2"/>
      </rPr>
      <t xml:space="preserve">  </t>
    </r>
  </si>
  <si>
    <t>La planeaciòn de esta actividad se proyectño para ser ejecutada entre enero y abril, sin embargo no se ha finalizado, sin embargo durante el tercer trimestre se identificaron las necesidades para construir un proyecto que permita diseñar una metodología de búsqueda, pues durante el trimestre anterior se dejó claro las situaciones y dificultades del proceso que han contribuido al retraso. Se anexan los soportes que evidencian la gestiòn de la dependencia.</t>
  </si>
  <si>
    <t>Diseñar, socializar y ajustar las metodologías</t>
  </si>
  <si>
    <t xml:space="preserve">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de la comunidad negra y afrocolombiana que habita en el puerto de Buenaventura. El 17 de marzo las organizaciones aprobaron el plan de trabajo presentado para desarrollar las actividades en el Estero San Antonio. 
El día 31 de marzo se socializaron los resultados y las posibilidades de continuar el proyecto del río La Miel, avanzando en: 1) la construcción de un universo de personadas dadas por desaparecidas cuyos cuerpos posiblemente fueron arrojados al Rio, a partir de la base del CNMH; 2)  la cnstrucción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 </t>
  </si>
  <si>
    <t xml:space="preserve">El reporte da cuenta de la gestión desarrollada frente a la estructuración del proyecto del Estero San Antonio, así como el estado en que se encuentra su respectiva socialización con las organizaciones peticionarias de la medida cautelar en dicha zona. Asimismo, se detalla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 
</t>
  </si>
  <si>
    <r>
      <rPr>
        <sz val="10"/>
        <color rgb="FF000000"/>
        <rFont val="Arial"/>
        <family val="2"/>
      </rPr>
      <t>El dia 11 de mayo la DIPLOB radicó en la la ficha técnica del proyecto del Estero San Antonio mediante oficio UBPD3-2022-006794 para la realización del estudio de mercado. El dia 24 de mayo la Secretaría General entregó el análisis del sector y estudio de mercado resultado de la cotización enviada por un proponente, a partir del cual la DIPLOB realizó ajustes metodológicos necesarios para construir la propuesta técnica y financiera del proyecto encaminado a aunar esfuaerzos para adelantar las acciones técnicas que constribuyan a la búsqueda de las personas dadas por desaparecidas en el contexto y en razón del conflicto armado, cuyos cuerpos según la información disponible, fueron arrojados en diversos puntos del ecosistema del Estero San Antonio, en Buenaentura, Valle del Cauca. https://drive.google.com/drive/folders/1kdvSxMYc6q424aFxBw019l2B8fJ5lZez?usp=sharing 
 En relación con el río La Miel la UBPD recibió los resultados de implementación del proyecto adelantado por Equitas sobre la búsqueda de escenarios fluviales el 31 de marzo de 2022. Durante el segundo trimestre del año se ha avanzado en la revisión interdisciplinar de los resultados de este proyecto con el objetivo de proponer los ajustes necesarios de los planteamientos metodológicos que se realizaron en dicho proyecto. Se espera que estos ajustes contribuyan a la estructuración de los términos de referencia para la formulación de la segunda fase del est</t>
    </r>
    <r>
      <rPr>
        <sz val="10"/>
        <color rgb="FF000000"/>
        <rFont val="Arial"/>
        <family val="2"/>
      </rPr>
      <t>udio.</t>
    </r>
  </si>
  <si>
    <t>De acuerdo con el avance reportado se evidencia que esta actividad se encuentra retrasada pues aún no ha sido posible finalizar la estructuración de proyecto de Estero San Antonio y Rio la Miel, ni su contratación, lo cual es requisito para el diseño, socialización y ajustes de las metodologías de búsqueda para escenarios de esteros y fluviales. 
En el reporte de avance del indicador No. 5 se explican las situaciones y dificultades del proceso que han contribuido al retraso.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 los avances asociados con el proyecto del Rio La Miel es importante aclarar cuándo se espera finalizar la revisión interdisciplinar mencionada y disponer de los términos de referencia para la formulación de la segunda fase del estudio. 
Se recomienda revisar si con el estado de avance relacionado será posible alcanzar la meta establecida en el indicador 5 para la vigencia.</t>
  </si>
  <si>
    <t>El día 19 de septiembre fue socializada con las organizaciones peticionarias la ficha técnica cuyo objeto es adelantar las acciones de recopilación, consolidación y análisis de información que contribuya a la búsqueda de las personas dadas por desaparecidas (PDD) en el contexto y en razón del conflicto armado, cuyos cuerpos, fueron presuntamente arrojados en diversos puntos del ecosistema del Estero San Antonio, en Buenaventura, Valle del Cauca. El día 28 de septiembre fue socializada en el marco de la mesa técnica de la medida cautelar del Estero San Antonio, la metodología propuesta para la realización de la prospección geofísica subacuáticaen el Estero San Antonio. Las actas que dan muestra de estos encuentros están pendientes de ser enviadas por la JEP. 
La ficha del proyecto construida por la SAPL será socializada con la DTPRI y el GITT de Barrancabermeja con el objetivo de ajustar los elementos que se consideren pertinentes para avanzar en la metodología de búsqueda en escenarios fluviales.</t>
  </si>
  <si>
    <t>El avance presentado para el tercer triemstre muestra avance en la socialización de las metodologías, no obstante esta actividad no se soporta, pues se está en la espera de las actas de la JEP que dan muestra del avance realizado. Por otro lado, esta actividad tiene una fecha de finalizaciòn en el tercer trimestre y dentro del avance presentado no se logra evidenciar que dicha actividad haya terminado su ejecuciòn.</t>
  </si>
  <si>
    <t>Poner en marcha las actividades del piloto</t>
  </si>
  <si>
    <t>La fecha de inicio de la ejecución de la actividad corresponde a trimestres posteriores, sin embargo, se recomienda avanzar en los insumos que se requieran para facilitar la ejecución de la misma con oportunidad.</t>
  </si>
  <si>
    <t>Se recomienda revisar si con el estado de avance de las actividades 22 y 23 será posible alcanzar la meta establecida en el indicador 5 para la vigencia.</t>
  </si>
  <si>
    <t>No es posible mostrar avances relacionadas con esta actividad, toda vez que, por el momento se encuentran en formulación o estructuración las fichas para la propuesta de los proyectos de recolección de información que permita la formulación de propuestas metodológicas para el abordaje de escenarios particulares como esteros y fluviales.</t>
  </si>
  <si>
    <t>No se presentan avances.
Se recomienda revisar si con el estado de avance de las actividades 22 y 23 será posible alcanzar la meta establecida en el indicador 5 para la vigencia.</t>
  </si>
  <si>
    <t>Ajustar el documento metodológico de acuerdo con los resultados de los pilotos</t>
  </si>
  <si>
    <t>Esta actividad se encuentra programada para ejecutarse en el cuarto trimestre del año.</t>
  </si>
  <si>
    <t>Si bien esta actividad está proyectada para ejecutarse a partir del cuato trimestre se reitera la recomendación de revisar si con el estado de avance de las actividades 22 y 23 será posible alcanzar la meta establecida en el indicador 5 para la vigencia.</t>
  </si>
  <si>
    <t xml:space="preserve">Identificar escenarios particulares en los Planes Regionales de Búsqueda - PRB </t>
  </si>
  <si>
    <t>Esta actividad se encuentra programada para ejecutarse desde el segundo trimestre del año.</t>
  </si>
  <si>
    <t>En el PRB Magdalena Medio Caldense se avanzó en relación con la estrategia de trabajo con pescadores de los ríos La Miel y Magdalena; se realizó una jornada de trabajo que permitió recolectar información sobre lugares de interés forense en el río La Miel</t>
  </si>
  <si>
    <t>El avance reportado menciona la identificación de escenarios particulares en el PRB de Magdalena Medio Caldense. Sin embargo es recomendable que en próximos reportes se describa la gestión realizada y los resultados obtenidos, así como hacer referencia a cuáles son dichos escenarios particulares y su importancia.</t>
  </si>
  <si>
    <t>Esta actividad no se ha realizado toda vez que no se cuenta con una metodología y hasta ahora se está realizando las fichas</t>
  </si>
  <si>
    <t>En el marco de las distintas dificultades presentadas en la ejecuciòn de esta actividad y del indicador, se observa que la retroalimentaciòn dada en el segundo trimestre no fue tomada, sin embargo se reitra, debido a que de esta forma se pueden visualizar las acciones realizadas por la SAPLB para dar cumplimiento a la actividad.</t>
  </si>
  <si>
    <t>Alistar el plan de trabajo para la implementación de la metodología según el escenario particular</t>
  </si>
  <si>
    <t>Se recomienda analizar si con el estado de avance de las actividades 22 y 23 será posible en el último trimestre alistar un plan de trabajo para la implementación de las metodologías de búsqueda en estos escenarios.</t>
  </si>
  <si>
    <t>Definir la cobertura territorial de los planes regionales según priorización del Plan Nacional de Búsqueda - PNB</t>
  </si>
  <si>
    <t xml:space="preserve">Se han definido los Planes Regionales de Búsqueda a los que pertenecerán la totalidad de los 199 municipios priorizados a corto plazo. Así mismo, se lograron definir los trimestres en que serán entregados los 18 PRB que contienen municipios priorizados en el corto plazo y que hacen parte de alguna cobertura de GITT. 
Se adjunta la matriz de municipios priorizados en el corto plazo,  que contiene la relación de los ORB a los que pertenecerá y los trimestres en que serán entregados. </t>
  </si>
  <si>
    <t>Se hace referencia en el reporte a los avances alcanzados en cuanto a la identificación de los municipios correspondientes a las subregiones priorizadas en el corto plazo en el PNB y, de esos, los que ya se encuentran asociados a un PRB vigente para proceder a programar la inclusión en PRB de los restantes. 
Se anexaron soportes de la gestión desarrollada.</t>
  </si>
  <si>
    <r>
      <rPr>
        <u/>
        <sz val="10"/>
        <color rgb="FF000000"/>
        <rFont val="Arial"/>
        <family val="2"/>
      </rPr>
      <t xml:space="preserve">Se ha definido la cobertura de los PRB:
 - Plan Regional de Búsqueda San José del Guaviare: https://drive.google.com/file/d/1ZR5n-y6OItXMkf5A5HFCV8OqKz_u119K/view?usp=sharing y captura de pantalla
 - Plan Regional de Búsqueda Meta: https://drive.google.com/file/d/1oOKAxOq0-Kg3bk7thmuwY0kIiDnvlhdC/view y captura de pantalla 
 - Plan Regional de Búsqueda Cordillera central: https://docs.google.com/document/d/18NbKm--FJpXebJdN9G_zG49o9-PK061q/edit?usp=sharing&amp;ouid=104724628077441342680&amp;rtpof=true&amp;sd=true y captura de pantalla 
 - Plan Regional de Búsqueda Sur de La Guajira y Norte del Cesar: https://docs.google.com/document/d/15H4zdFKPy5lUuK5UHMyNOmW9p5_NAjei/edit?usp=sharing&amp;ouid=104724628077441342680&amp;rtpof=true&amp;sd=true y captura de pantalla 
 - Plan Regional de Búsqueda Alta Guajira - Troncal Caribe: https://drive.google.com/drive/folders/1fnW2V32Em7HgtiQImwKX-jEyIGf4yBKt?usp=sharing
- Plan Regional Suroriente de Cundinamarca: </t>
    </r>
    <r>
      <rPr>
        <u/>
        <sz val="10"/>
        <color rgb="FF1155CC"/>
        <rFont val="Arial"/>
        <family val="2"/>
      </rPr>
      <t>https://drive.google.com/drive/folders/1wVMZDalBHaINTVOA7kHCbLdZBUL5AyIc?usp=sharing</t>
    </r>
  </si>
  <si>
    <t>El avance da cuenta de la definición de la cobertura territorial de 6 PRB que contemplan una parte de los municipios priorizados en el corto plazo en el PNB.  Según el reporte de seguimiento del Indicador No. 6, de los 6 PRB solo 1 se encuentra aprobado y 1 mas se encuentra en proceso de aprobación. Los 4 restantes se encuentran en proceso de construcción.  En próximos reportes se recomienda hacer referencia al estado en que se encuentran los PRB con definición de cobertura reportados en el II y III trimestre.
Se incluyeron los soportes asociados a los PRB mencionados.</t>
  </si>
  <si>
    <r>
      <rPr>
        <sz val="10"/>
        <color rgb="FF000000"/>
        <rFont val="Arial"/>
        <family val="2"/>
      </rPr>
      <t xml:space="preserve">Se definió la cobertura en los siguientes PRB con los que se cubren 20 municipios priorizados en el PNB, estos PRB aún se encuetran en proceso de construcción:
- PRB Barranca Región
- PRB Norte del Casanare y Sabanas de Arauca
Soporte: </t>
    </r>
    <r>
      <rPr>
        <u/>
        <sz val="10"/>
        <color rgb="FF1155CC"/>
        <rFont val="Arial"/>
        <family val="2"/>
      </rPr>
      <t>https://drive.google.com/drive/folders/1ejUvR8DhQt89g7WosyD2kEBYCKp-Abt-?usp=sharing</t>
    </r>
    <r>
      <rPr>
        <sz val="10"/>
        <color rgb="FF000000"/>
        <rFont val="Arial"/>
        <family val="2"/>
      </rPr>
      <t xml:space="preserve"> </t>
    </r>
  </si>
  <si>
    <t>El avance del trimestre da cuenta de la definición de la cobertura territorial de 2 PRB (PRB Barranca Región y PRB Norte del Casanare y Sabanas de Arauca) lo cuales contemplan 20 municipios priorizados en el PNB. Para el reporte de este trimestre se tomò la recomendación de hacer referencia a el estado del PRB, y en este caso ambos Planea Regionales de Búsqueda se encuentran en construccción.
Se incluyeron los soportes asociados a los PRB mencionados.</t>
  </si>
  <si>
    <t>Diseñar los Planes Regionales de Búsqueda - PRB a partir del análisis de la información</t>
  </si>
  <si>
    <t>Grupos Internos de Trabajo Territorial</t>
  </si>
  <si>
    <t>Tendrá desarrollo desde el segundo trimestre de 2022, toda vez se inicie la entrega de nuevos PRB ante la SGTT.</t>
  </si>
  <si>
    <t xml:space="preserve">Debido a que la actividad estaba programada para iniciar desde enero de 2022, y que el avance de la actividad 1 da cuenta de los insumos que se obtuvieron y que facilitaran el diseño de PRB en los siguientes trimestres, se recomienda revisar si en este avance se puede ampliar información.
Se sugiere aclarar cuál es la diferencia entre la actividad 2 y 3 de este indicador. </t>
  </si>
  <si>
    <r>
      <rPr>
        <u/>
        <sz val="10"/>
        <color rgb="FF000000"/>
        <rFont val="Arial"/>
        <family val="2"/>
      </rPr>
      <t xml:space="preserve">Se avanzó en el diseño del PRB Suroriente de Cundinamarca con los primeros soportes del documento del plan de acuerdo con los apartados indicados por la Subdirección de Análisis. También se avanzó en la consolidación del documento PRB Norte del Cesar y Sur de La Guajira: https://docs.google.com/document/d/15H4zdFKPy5lUuK5UHMyNOmW9p5_NAjei/edit?usp=sharing&amp;ouid=104724628077441342680&amp;rtpof=true&amp;sd=true Respecto al PRB Alta Guajira - Troncal Caribe se avanzó en la definición y construcción del universo de solicitudes asociadas al PRB: https://drive.google.com/drive/folders/1-Gm-w1uG6-3YMlcVZLTzk6FaC_UonQLV?usp=sharing En relación con los PRB Norte del Casanare y las Sabanas de Arauca se avanzó en la construcción del universo: https://docs.google.com/document/d/11qKwvX09Uy-FxQ2xsGpRGNo4eC3Anr9f/edit?usp=sharing&amp;ouid=104724628077441342680&amp;rtpof=true&amp;sd=true 
 Y https://drive.google.com/drive/folders/1k47_OGVDsIc9Svi4FDs3Ckm1KWyol1fX?usp=sharing 
 Se diseñó el PRB Meta para su revisión y aprobación https://drive.google.com/file/d/1oOKAxOq0-Kg3bk7thmuwY0kIiDnvlhdC/view y captura de pantalla </t>
    </r>
    <r>
      <rPr>
        <u/>
        <sz val="10"/>
        <color rgb="FF1155CC"/>
        <rFont val="Arial"/>
        <family val="2"/>
      </rPr>
      <t>https://drive.google.com/drive/folders/1LyNHfGaz4iHtwNvLbTssnRMHrlAUK4we?usp=sharing</t>
    </r>
  </si>
  <si>
    <t>Según el reporte de seguimiento del Indicador No. 6, de los 6 PRB solo 1 se encuentra aprobado y 1 mas se encuentra en proceso de aprobación. Los 4 restantes se encuentran en proceso de construcción.  Aunque la actividad se limita al diseño de los PRB que contemplan los municipios priorizados en el corto plazo en el PNB, es importante que se continúe informando en proximos reportes acerca de la construcción de las versiones finales de los PRB asociados y su estado (aprobado, en proceso de aprobación y en construcción)
Se incluyeron los soportes asociados a los PRB mencionados.</t>
  </si>
  <si>
    <r>
      <rPr>
        <sz val="10"/>
        <color rgb="FF000000"/>
        <rFont val="Arial"/>
        <family val="2"/>
      </rPr>
      <t xml:space="preserve">Se formuló el PRB Suroriente de Cundinamarca, encontrándose pendiente para ser agendado en noviembre para presentarse al Comité de aprobación de la Entidad, con el cual se cubren 12 municipios priorizados por el PNB. 
Capturas de pantalla: </t>
    </r>
    <r>
      <rPr>
        <u/>
        <sz val="10"/>
        <color rgb="FF1155CC"/>
        <rFont val="Arial"/>
        <family val="2"/>
      </rPr>
      <t>https://drive.google.com/drive/folders/1kJEeHyH0XfqOKgMfBPIvrkr_2g6Ac_eC?usp=sharing</t>
    </r>
    <r>
      <rPr>
        <sz val="10"/>
        <color rgb="FF000000"/>
        <rFont val="Arial"/>
        <family val="2"/>
      </rPr>
      <t xml:space="preserve"> 
PRB: </t>
    </r>
    <r>
      <rPr>
        <u/>
        <sz val="10"/>
        <color rgb="FF1155CC"/>
        <rFont val="Arial"/>
        <family val="2"/>
      </rPr>
      <t>https://docs.google.com/document/d/1jZhMTa4TGWsmx_0Tpbn6CYAZgxZbcpeF/edit?usp=sharing&amp;ouid=104724628077441342680&amp;rtpof=true&amp;sd=true</t>
    </r>
    <r>
      <rPr>
        <sz val="10"/>
        <color rgb="FF000000"/>
        <rFont val="Arial"/>
        <family val="2"/>
      </rPr>
      <t xml:space="preserve"> </t>
    </r>
  </si>
  <si>
    <t>De acuerdo con el avance reportado, se encuentra que las acciones realizadas durante el tercer trimestre no pueden ser entendidas como determinantes para dar cumplimiento a la actividad y al indicador No. 6, pues en relación a los avances alcanzados en el segundo trimestre y al tercer trimestre, no se logra identificar el impacto en las acciones, por lo tanto, se sugiere ser más específicos en el avance cualitativo registrado. Puesto que, no se logra determinar que el avance alcanzado sea lo que se requiere para el momento en el que se encuentra la vigencia.</t>
  </si>
  <si>
    <t>Elaborar los planes operativos de cada Plan Regional de Búsqueda - PRB</t>
  </si>
  <si>
    <t>Grupos Internos de Trabajo Territorial - Direcciones Tecnicas</t>
  </si>
  <si>
    <t>Para el primer trimestre se desarrollaron las siguientes acciones tendientes al cumplimiento de la actividad:
 1. Se solicitó a los Grupos internos de trabajo en territorio avanzar con la elaboración de los Planes Operativos de los PRB (25 de enero, marzo 4) 
 2. Se solicitó adecuar los planes en el formato establecido por la OAP en el sistema integrado de Gestión
 3. Se realizaron jornadas de trabajo con los GITT para entablar un diálogo en torno al seguimiento de las actividades de los PO de los PRB los días 15 y 18 de marzo.</t>
  </si>
  <si>
    <t>El avance reportado permite evidenciar labores de planeación y articulación entre la SGTT y los territorios. Sin embargo, a pesar de tener los planes ya formulados, se sugiere continuar con labores de planeación y mejora de los mismos, lo anterior, considerando que hay unos planes operativos mas estructurados y detallados que otros.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t>
  </si>
  <si>
    <t>Los Planes operativos de los Planes Regionales de Búsqueda se han venido elaborando desde el primer trimestre del año, recogiendo las tareas a desarrollar por los Grupos internos de trabajo en territorio GITT para el 2022.</t>
  </si>
  <si>
    <t>De acuerdo con el avance y a la retroalimentación del primer trimestre, aún no es claro si cada uno de los planes operativos fue construido con la participación de las personas y familias que buscan, así como con las direcciones técnicas de la UBPD. De otra parte, al ser estos documentos públicos, si están o serán objeto de publicación para consulta de la ciudadanía.
Finalmente, se sugiere ajustar los planes operativos a los planes de trabajo que tienen las direcciones técnicas operativas de la UBPD, de tal forma, que se encuentren articuladas las acciones humanitarias a desarrollar en territorio.</t>
  </si>
  <si>
    <t>Dicha actividad no cuenta con soportes que pueda evidenciar los avances sobre los planes operativos de cada Plan Regional de Búsqueda. Se entiende que las acciones de la SGTT se han enfocado en recoger las tareas a desarrollar por los Grupos internos de trabajo en territorio GITT para el 2022, sin embargo se reitera la necesidad de construir los PO en conjunto con las direcciones técnicas de la UBPD y con la participaciòn de PQB.</t>
  </si>
  <si>
    <t>Implementar los planes operativos de cada Plan Regional de Búsqueda - PRB</t>
  </si>
  <si>
    <t>Los GITT avanzarón con la implementación de las tareas derivadas de los PO de los PRB</t>
  </si>
  <si>
    <t>El avance reportado no permite entender cómo se implementaron los planes operativos. Frente a esto, es necesario detallar e informar los principales logros o dificultades presentadas en el trimestre. Esto le permitirá tomar acciones preventivas y de mejora a la subdirección general técnica y territorial, a las direcciones técnicas y a los equipos internos de trabajo territorial.</t>
  </si>
  <si>
    <t>Durante el segundo trimestre se avanzó con la implementación de las actividades de los Planes Operativos de los PRB destacándose las siguientes acciones:
1. Plan de Regional de Búsqueda del Magdalena Medio Caldense: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1) labores de prospección y recuperación de 3 cuerpos en el municipio de Orito; 2) recolección de información de aportantes; 3) acciones de articulación con la Diócesis de Mocoa y el CICR; 4) acciones de fortalecimiento con familiares  
3. Plan Regional de Búsqueda Área Metropolitana de Cúcuta: El GITT cumplió las actividades planteadas y se destaca la inclusión de la estrategia de enfoque diferencial en el documento del PRB, encuentros organizativos con diversas organizaciones tales como el Círculo de mujeres coordinado por PODERPAZ, organizaciones LGTBI, Movimiento Visibles, Organización de familiares de desaparecidos ASFADDES; tomas de muestras, caracterización de lugares, relacionamiento con distintas entidades, reuniones para posibles reencuentros y posible una entrega digna.
4. Plan Regional de Búsqueda Caquetá Centro: 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5. Plan Regional de Búsqueda Centro del Cauca: 1,041 en el marco de este PRB el GITT avanzó en recolecciòn de información de diversas fuentes y en investigación
6. Plan Regional de Búsqueda Centro-Oriente del Meta: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9. Plan Regional de Búsqueda de Caquetá Sur:  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intrusivas y caracterización de nuevos lugares de posible interés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labaja, Bolívar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contemplados para El Carmen de Bolívar y por recomendación de la Misión de la ONU se aplazaron los encuentros  que se tenían contemplados para El Carmen de Bolívar con población reincorporada.  
11.  Plan Regional de Búsqueda del Catatumbo: Dentro de las tareas realizadas se destacan: los avances en la elaboración de una metodología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Cúcuta.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Chiriguaná,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Círculo de Saberes con los municipios que hacen parte del PRB del Centro del Cesar y del PRB Sur de La Guajira- Norte del Cesar: Agustín Codazzi, La Jagua de Ibirico, La Paz . Manaure, Pueblo Bello y Valledupar (Cesar) San Juan del Cesar y Fonseca. (La Guajira).  Este proceso se da en articulación con los grupos motores de PDET Sierra Nevada - Perijá.
13.  Plan Regional de Búsqueda del Oriente del Cauca:1,136 en el marco de este PRB el GITT avanzó en el trabajo con organizaciones, especialmente con la Asociación Nacional de Mujeres Campesinas Negras e Indígenas de Colombia ANMUCIC. Adicionalmente realizò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Se planearon 24 actividades para el trimestre de las cuales se llevaron a cabo todas, dentro de las actividades se encontraba, 1) identificación de aportantes de información e implementación de planes de trabajo con los mismos 2) Se alimentó la herramienta Nacional de Fosas, Cementerios Ilegales y Sepulturas - RNFCIS 3) Acciones de pedagogía y relacionamiento
16.  Plan Regional de Búsqueda del sur del Huila:  1) Acciones con aportantes de información; 2) Tomas de Muestras Biológicas de Referencia; 3) Avances en el Registro Nacional de Fosas, Cementerios Ilegales y Sepulturas,  RNFCS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19.  Plan Regional de Búsqueda Pacífico Medio: 0,462 en el marco de este PRB el GITT avanzó con caracterizaciones de cementerios, y acciones de articulaciòn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</si>
  <si>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Se evidencia que los Equipos Internos de Trabajo Territorial en su mayoría, han utilizado la herramienta de Plan Operativo de manera acertada, planeando tareas específicas que agregan valor a los Planes Regionales de Búsqueda, esta información se encuentra estructurada y con seguimiento por parte de los coordinadores territoriales.
Finalmente, se sugiere establecer acciones de mejora para los planes operativos que no pudieron dar cumplimiento a todas las tareas allí previstas, de tal forma, que estas acciones puedan ser subsanadas en el tercer trimestre.</t>
  </si>
  <si>
    <t>Se realizó seguimiento a las tareas proyectadas en los planes operativos de los Planes Regionales de búsqueda (PRB) para realizar en el tercer trimestre, logrando los siguientes niveles de cumplimiento respecto a cada PRB:
1. Plan Regional de Búsqueda del suroccidente del Casanare: Para el trimestre se planeó la realización de 12 de actividades, de las cuales se ejecutaron 12. Se lograron avances con respecto a: 1) Se dio continuidad a la articulación con la Alianza Lengupá en los municipios de San Eduardo, Páez y Campohermoso y se concertaron actividades como la realización de una jornada de tomas de muestras biológicas en los municipios de San Eduardo, Campohermoso, Páez, Berbeo, Zetaquira y Miraflores; del mismo modo se articularon acciones conjuntas entre la JEP y la alcaldía municipal de Aguazul para la realización de una jornada de atención, pedagogía y difusión del Mandato del SIP. 2) Se desarrollaron acciones de asesoría, orientación y fortalecimiento individuales  en el marco del PRB a partir de las necesidades y expectativas identificadas con al menos 27 personas, familiares, organizaciones y/o comunidades que adelantan procesos de búsqueda en el territorio.3) Frente a la implementación de escenarios de diálogos de saberes, que aporten desde la interseccionalidad insumos para la comprensión de lo que representa la búsqueda para las mujeres asociadas al PRB, se realizó un encuentro de mujeres buscadoras en la que participaron alrededor de 20 mujeres de los municipios de Chámeza, Yopal, Aguazul, Villanueva y Monterrey 4) Se adelantó la ubicación y planeación para la intervención de los lugares de interes forense identificados en el marco del PRB Suroccidente de Casanare con mayor grado de certeza de hipótesis de localización 5) Se desarrollaron la segunda acciones humanitarias de prospección y recuperación que correspondan en los lugares de interés forense incorporados en los planes de intervención en la que se recperaron 6 cuerpos. 6) se realizó la tercera jornada del círculo de saberes en Yopal. 
2. Plan Regional de Búsqueda del Sarare:  De las 12 actividades incluidas en el Plan Operativo para el tercer trimestre del año, se llevaron a cabo 12. Se destacan acciones como: 1)  Recolección de información con doce (12) aportantes en nueve (9) encuentros. 2) Seguimiento a los avances de los convenios con organizaciones de la sociedad civil para avanzar en las acciones humanitarias de búsqueda. 3) Veintiun (21) acciones de articulación y relacionamiento. 4) Veintidós (22) Acciones de asesoría, orientación y fortalecimiento individuales  en el marco del PRB a partir de las necesidades y expectativas identificadas con personas, familiares, organizaciones y/o comunidades que adelantan procesos de búsqueda en el territorio. 5) Solicitud de información de interes para la busqueda de PDD a través de 108 comunicaciones oficiales enviadas.
3. Plan Regional de Búsqueda de Morrosquillo y Montes de María: Se avanzó en actividades como: 1) Noventa y nueve (99) Acciones de asesoría, orientación y fortalecimiento individuales  en el marco del PRB a partir de las necesidades y expectativas identificadas con  personas, familiares, organizaciones y/o comunidades que adelantan procesos de búsqueda en el territorio. 2) Se recibieron en este tercer trimestre del año ventiún (21) nuevas solicitudes de búsqueda que hacen parte del  universo del PRB Montes de María y Morrosquillo. 3) A 30/09/2022 se fortaleció información relacionada con 73 sitios de disposición de cuerpos, algunos de estos lugares corresponden a información sumunistrada por aportantes de información en las diferentes rutas de trabajo que se tienen con personas ex combatientes de FARC y AUC  esos sitios se relacionan con zona rurales de los municipios de Ovejas, El Guamo y El Carmen de Bolívar. 4) Dos (2) Jornadas de toma de muestras realizadas en los municipios de Sincelejo, San Onofre, Santiago de Tolú, Maríalabaja y El Carmen de Bolívar. 5) Realización de cuatro (4) acciones, encuentros y/o mesas técnicas para propiciar el relacionamiento con organizaciones, colectivos, movimientos, plataformas y comunidades  incorporando los enfoques diferenciales (ciclo vital, étnico) y de género (mujeres, niñas y LGBTI) en las acciones de búsqueda humanitaria y extrajudicial. 
4. Plan regional bajo Putumayo: para ete trimestre se planearon 12 actividades de ls cuale se reporta avance de 13, entre las cuales se reporta accies de OAF las cuales fueron realizadas con articulacion institucionak en municipios como Puerto Guzman, las realizcion de accione de conmemoracion del dia del desaparecido, la recoleccion de informacion de 9 aportantes subidas al SIM, idnetificacion de 22  puntos de intere forencie de Puero Asis, Valle del Guamuez y San Miguel las cuales fueron subidas la RNFCIS. Se relaizó jornadas de tomas de muetras genericas, reuniones de documentacion de casos con CICR (33 casos), jornadas de pedagogía con la JEP, jornadas de enfoque difierenciales con la mesa de desaparecidos, apoyo a l teller con solicitntes dictdos por la Fundación de Antopología Forence de Guatemala.
5. Plan Regional de Oriente Antioqueño: en la ejecucui de actividades de este plan se se valido informacion, ingreso solicitudes de busqueda, se ejecutaron accione del proyecto de cooperacion con el MPTF en temas de consulta de informcion sobr hechos belicos en el oriente Antioqueno, Fueron remitidos oficios para consulta de información en archivos locales en los municipios de Argelia, El Santuario, San Carlos y San Rafael, se documentaron hipótesis de localización de PDD en la vereda Buenos Aires de Argelia, en la vereda Las Divisas de San Rafael. Además, se documentaron contexto de desaparición y posible localización para los cementerios de Aquitania, Santuario, Granada y San Francisco; se se articuló con el nivel nacional para la intervención del cementerio de San Esteban de la ciudad de Manizales en la recuperación de 1 pdd de Oriente, se avnzó en la documentacion de casos, Capacitacio nen manejo de CNI, encuentros de participacion con Enlaces de Víctimas, Secretarios de Gobierno y Personeros de los municipios de Rionegro, Nariño, Sonsón, Argelia, Cocorná, San Francisco, San Luís; Se preparó y realizó el reencuentro en compañía de las familiares que buscan y la persona hallada con vida; Se elaboró la estrategia de participación para las intervenciones de los cementerios de San Francisco, Granada y Santuario; se llevó a cabo una jornada de fortalecimiento y diagnóstico sobre el enfoque de género en la búsqueda y se llevaron a cabo reuniones con líderes de la población LGTBIQ y En las distintas reuniones de los Comités de Impulso a la Búsqueda, como en los espacios con las familias y encuentros con entidades locales, se presentó el PRB Oriente Antioqueño y se sensibilizó sobre la búsqueda humanitaria.
6. PRB Alto y Medio Atrato: en este PRB se incluyen y actualizan las acciones realizadas en los trimestres anteriores y que no fueron reportadas, como principales actividades se encuentra cuatro encuentros entre la dupla Atrato, en el marco de la intervención humanitaria en la subregión del Atrato, con énfasis en los municipios El Carmen de Atrato Bagadó y Bojayá. la primera entrada al resguardo Opogadó, Guaguandó en el marco del Auto 180/2020. También se registraron solicitudes de búsqueda, 4 contactos con aportantes, actualización de seis sitios referidos en el que se amplió información en torno al tema catastral (2) y en relación con las circunstancias de los sitios (4). Adicionalmente se registró un nuevo sitio, a partir de una ruta construida con un nuevo aportante voluntario de información en el Carmen de Atrato, se realizaron diálogos iniciales y de diálogos de ampliación, Se impulsó la participación de la organización de víctimas ADACHO en la conmemoración del día de los Desaparecidos, se consolidaron acuerdo con organizaciones étnico territoriales con lo que se logró se logró construir un acuerdo general con los gobernadores y las organizaciones FEDEOREWA- ASOREWA- CRIC- CAMAIBO- DRUAWANDRA- ASOIPB-ASORIB- ASOARIB que permie el ingreso al territorio en 38 comunidades indígenas beneficiadas con el Auto 050 de 2020. 
7. PRB Caquetá Sur: dentro de los principales avances que presenta este PRB está un encuentro con persona compareciente ante la JEP, encuentros con aportantes dando continuidad a planes de trabajo construidos y concertados previamente, registro de sitios de interés forense, 3 informes narrativos sobre hipótesis y hallazgos y se consolidaron las respectivas carpetas con información, espacios de trabajo con Inspección de policía y personería municipal de Solita, con Inspección de policía de Valparaíso, con el pueblo Inga del sur del Caquetá y con la oficina de P y P como acciones dirigidas al análisis de las condiciones humanitarias en el sector del río Caquetá y entre ríos Orteguaza y Caquetá, creación de 7 SIRDEC para realizar TM con apoyo del INML en Pitalito y Florencia, se llevaron a cabo jornadas de TM biológicas en articulación con INML a familiares de PDD pertenecientes al PRB Caquetá Sur y se tomaron 9 muestras biológicas, Se incorpora a la estrategia de participación la construcción de una ruta metodológica para diálogos colectivos con comunidades étnicas; Se realizaron encuentro con líderes y se realizaron 16 diálogos individuales y 2 diálogos colectivos con familiares asociados a PRB Caquetá Sur. 
8. PRB Caquetá Norte: Se desarrolló espacio de trabajo con CICR y corporación reencuentros, se participó de espacio liderado por la SAPLB de trabajo con colectivo de firmantes en Julio en La Montañita, se amplió la caracterización del mismo (incluyendo información de 4 puntos adicionales) con nuevos aportes de información en el marco de acciones de prospección y recuperación de cuerpos en el Cementerio Municipal de Cartagena del Chaira, Se incluyen 2 cementerios de Peñas Coloradas en el RNFCIS, coordinación de espacio de pedagogía y revisión de condiciones humanitarias para la búsqueda; Se realizaron consultas catastrales respecto de los Cementerios de Versalles en El Paujil, Jardines de la Resurrección con Cristo, los 2 cementerios de Peñas Coloradas y la Isla del Silencio en Cartagena del Chaira y del cementerio Muncipal de San Vicente del Caguán, para plantear la intervención. Se realizaron acciones de prospección y recuperación de cuerpos, se realizó 1 entrevista forense para la creación de SIRDEC necesario para TMB a familiares mayores de 60 años. Se desarrollaron espacios de socialización del PRB en Cartagena del Chaira con miembros de JAC urbanas y rurales, se lideró la organización y desarrollo de evento de conmemoración del día de las víctimas de desaparición forzada, se desarrolló el primer encuentro de la estrategia de círculo de saberes creativos con la participación de 22 PQB. 
9. PRB Caquetá Centro: Las acciones ma relevantes estan la recepcion de un total de 21 solicitudes en los municipios de Florencia, Milán y Solano. Se realiza las actualizaciones de la base de datos AT SUR, se han adelantado encuentros con organizaciones de la sociedad civil, instituciones, familias buscadoras, reuniones con actores claves para la identificación de nuevos aportantes en Morelia, Milán, Solano y Florencia, se alimenta el RNFCIS con 3 sitios de interés forense en el cementerio municipal de Milán, cementerio municipal de Solano y en el antiguo cementerio comunitario de la vereda Villa Hermosa en Florencia; se actualiza la base de toma de muestras de familiares y se han elaborado instrumentos cualitativos de participación y actualización de los EEPB con el registro de la toma de muestras realizada, Se recepcionaron 14 solicitudes que requirió la creación SIRDEC, en el marco del convenio de cooperación interinstitucional entre la UBPD y el consultorio jurídico de la Universidad de la Amazonia, durante el trimestre se han remitido un total de 4 casos para asesoría / acompañamiento jurídico.
10. PRB Sur del Huila: dentro de las principales actividades de este plan la realización de diálogos de documentación que permitieron acopiar información relacionada con la PDD (Datos de la PDD, caracteristicas individualizantes, Información sobre la desaparición...) para avanzar en la actualización o diligenciamiento del Sistema de Información Red de Desaparecidos y Cadáveres – SIRDEC, encuentro del Círculo de saberes con el fin de promover el intercambio de información y exploración de saberes relacionados con la búsqueda de combatientes en Caquetá y Sur del Huila, reuniones con el INMLCF, con el fin de coordinar acciones para avanzar en una ED del PRB, Se han realizado relacionamiento y acciones de pedagogía y articulación con CONPAZCOL, Plataforma Sur y  realización de diálogos iniciales/documentación.
11. PRB Pacifico Nariñense: las actividesdde principale de este plan están enmarcadas de actividades de relacionammiento con UNIPA; Plan de trabajo con el resguardo el Porvenir para la documentación de sitios de interés forense, actividades dentro del proyecto MPTF para la construcción y financiación de la propuesta de ORIPAP por parte de PNUD; jornadas de difusión con el Consejo Territorial de Paz de Tumaco, Inspector de policia de Francisco Pizarro, Presidente de la JAC de Caunapí - Tumaco, CENIT(empresa que maneja el oleoducto) Alcaldía de Barbacoas; Concertación con Asominuma para diálogos iniciales y ruta de trabajo en el territorio, 10 diálogos iniciales con personas que buscan en el pacífico Nariñense; Se registra un caso en el RFCIS en el cementerio de Barbacoas; Se han registrado dos rutas de trabajo con dos comparecientes; Se elaboran insumos en los EEPB y las versiones de los comparecientes, se documentó el cementerio de Barbacoas con un lugar de interés forense, se documentó el cementerio de Caunapí con un lugar de interés forense, se avanzó en 14 nuevos EEPB en los cuales se ha adelantado información, Se adelantaron diálogos con sepultureros, autoridades y familiares para completar información a hipótesis de localización en cementerios de Barbacoas y Caunapí en Tumaco, Se participó en escenarios del SIP, se realizó reuniones de devolución de casos y actualización de los mismos en la búsqueda de personas dadas por desaparecidas.
12. PRB Centro del Cauca: las actividades mas relevantes se encuentra que fueron registradas la totalidad de las SB allegadas al GITT en la plataforma KoBo, Reuniones de Articulación con CRIC para generar acuerdos de trabajo, e avanzó en la actualización de la caracterización de la CMJA, Se realizaron encuentros de recolección de información con aportantes de la CMJA, y de los frentes 60 y 8, así como reuniones previas con la Coorporación Reencuentros para coordinar los espacios, Se realizó visitas para el mapeo de cementerios y lugares de disposición, ejercicio de pedagogía en con miembros de la administración municipal de Sotará y de La Sierra, reuniones con la asociación Asfupaz, para la construcción de un acuerdo de Memoria Histórica sobre la búsqueda. 
13. PRB oriente del Cauca: Se cuenta con un universo de PDD consolidado Se realizó la construcción concertada de ruta de trabajo con el CRIC los días 22 de agosto y 21 de septiembre. Se realizó acuerdo de memoria histórica con la Asociación Campesina e indígena de Santa Leticia Purace, Se han registrado las solicitudes de búsqueda en la plataforma KOBO, Se realizó la actualización de la caracterización de la CMJA, Se ha mantenido en relacionamiento con la Corporación Reencuentros, Se llevó a cabo la recuperación de tres cuerpos en el Resguardo Indígena de San Lorenzo de Caldono, se realizó pedagogía para el mandato en Páez, Ejercicio de memoria Histórica con la Asociación campesina e Indígena de Santa Leticia Purace. 
14. PRB Pacifico Medio: Se adelantó acciones de pedagogía y orientación dirigidas a familias y organizaciones peticionarias de la MC del Estero San Antonio, Se continuo con el Círculo de Saberes Creativos en Cali de manera conjunta con el GITT Cali y los ST de Tumaco y Buenaventura, Se continuo con el Círculo de Saberes Creativos en Cali de manera conjunta con el GITT Cali y los ST de Tumaco y Buenaventura, Se han realizado jornadas con líderes y lideresas de jóvenes en el Distrito de Buenaventura con el objetivo construir confianza y metodologías que contribuyan a los procesos de búsqueda en el territorio, así como posibles acercamientos con la población LGTBI. se cuenta con un universo de PDD del PRB de Pacífico Medio consolidado, se continua con el apoyo al  convenio entre la OIM y las Mujeres AINI de la Cuenca del Río Naya, Se realizó el registro de las solicitudes de búsqueda en la plataforma KoBo, Se continuo con el Círculo de Saberes Creativos en Cali de manera conjunta con el GITT Cali y los ST de Tumaco y Buenaventura, Se realizo una línea de tiempo para fortalecer la memoria en el encuentro con excombatientes del Frente 30 de las FARC, Se adelantó un ejercicio de cartografía de la desaparición con base en los insumos aportados por las organizaciones, familiares y personas que buscan, se realizó una caracterización preliminar del Parque Cementerio Jardines del Pacífico y Cementerio Central Club de Leones Monarca, ha dado continuidad al proceso de articulación con organizaciones, familiares, entes distritales y organismos internacionales, en el marco del Comité interinstitucional de desaparición forzada del Distrito de Buenaventura, entrega parcial con 21 solicitudes de búsqueda de PDD, que fueron recepcionados por la UBPD con CORMEPAZ, referencia 77 CNI que se encuentran inhumados en cementerios, que no han sido contrastados con los hallazgos de CNI y CINR expuestos con anterioridad, se realizó una caracterización preliminar de los Cementerios de Jardines del Pacífico y Cementerio Central, en la Medida Cautelar del Estero San Antonio, se han participado en las diferentes Mesas Técnicas convocadas por la JEP.
15. PRB Sur del valle y Norte del Cauca: Se cuenta con dos herramientas que pueden corresponder al universo de personas dadas por desaparecidas devenidas de las solicitudes de búsqueda en los municipios de Palmira, Florida y Pradera, Miranda, Corinto, Caloto, Toribío, Jambaló, Suárez, Buenos Aires y la relación de personas muertas en combate u otras circunstancias de las hostilidades de la Columna Movil Gabriel Galvis, Columna Movil Jacobo Arenas, Frente Sexto, Frente 30 y Frente Urbano Manuel Cepeda. Se participó en el Encuentro del Comando Conjunto Central en el que se trabajaron 16 casos del Frente 21, Acciones de Pedagogía con la JAC de Albecia Aují en Palmira Valle Santa Luisa, Toche en Palmira Valle; Encuentro colectivo con el Frente 30 y Frente Urbano Manuel Cepeda. Se participó en el Encuentro del Comando Conjunto Central en el que se trabajaron 16 casos del Frente 21; sesiones de trabajo con aportantes de información de la Compañía Alonso Cortés y Columna Móvil Gabriel Galvis para avanzar en la caracterización de los lugares en los que estarían inhumados, reunión con Pastoral Social para analizar el impacto de las dinámicas del conflicto en la región de Palmira, Se construyeron Informes narrativos de hipótesis de localización, Se adelantó diligencia de prospección en zona rural del municipio de Palmira en el caso de Oswaldo Díaz Cifuentes Informe, se realizó el Encuentro colectivo con el Frente 30 ACTA y Frente Urbano Manuel Cepeda ACTA y Frente Sexto Metodología, Se realizó reunión del Comité de Impulso a la Mesa Departamental de DF, reuniones de coordinación de casos compartidos, metodología y logística de la mesa técnica entre Corporación Reencuentros, SAAD y UBPD con la facilitación de Misión de Verificación ONU, Encuentro Territorial LGBTI en el marco de la Acción Afirmativa Alianza Voces (Caribe Afirmativo y Colombia Diversa), 100% de las solicitudes de búsqueda recibidas durante el periodo de reporte han sido registradas en el sistema de información Kobo.
16. Plan Regional de Búsqueda Centro Oriente del Meta: De las 18 tareas programadas para el tercer trimestre, el Grupo Interno de Trabajo Territorial cumplió con la totalidad. Las acciones relacionadas con la estrategia de recolección de información incluyen el trabajo constante con organizaciones de la sociedad civil, acceso a territorios donde no se había llevado a cabo el despliegue de la UBPD, el diálogo con autoridades territoriales y acciones de investigación participativa. Respecto a la estrategia de Fortalecimiento a la Participación, se realizaron diálogos colectivos. También avanzaron en 4 jornadas de toma de muestras y se destaca que el GITT realizó dos (2) entregas dignas y un Reencuentro en el marco de este PRB.
17. PRB Valle del Patía y Macizo Colombiano:
18. Sur de Nariño y Frontera:
19. PRB Catatumbo: El GITT Cúcuta había programado 31 tareas, de las cuales cumplió 25, así el aporte a la meta es 0.916. Dentro de los logros alcanzados se destaca la recuperación realizada en Playa Belén. En cuanto a la estrategia de participación se destaca la realización de dos diálogos participativos en El Tarra y en Ocaña, también un encuentro en Sardinata y otro en Tibú para caracterizar a las PDD y personas que buscan, conocer el impacto del conflicto y de la desaparición y posibles lugares de disposición de cuerpos.</t>
  </si>
  <si>
    <t>De acuerdo con la gestión reportada, se observa la implementación de planes operativos con aportes significativos en cada Plan Regional de Búsqueda reportado. Se sugiere describir las dificultades presentadas en la implementaciòn de los PO en los PRB de Valle del Patía y Macizo Colombiano, PRB Sur de Nariño y Frontera, PRB del Centro del Cesar, PRB del Área Metropolitana de Cúcuta y el PRB del Magdalena Medio Caldense pues no se encuentra reporte de estos Planes Regionales de Bùsqueda. Asimismo, se recomienda realizar acciones de mejoramiento en estos casos.</t>
  </si>
  <si>
    <t>Realizar el seguimiento a las actividades, logros y dificultades de los Planes operativos de cada Plan Regional de Búsqueda - PRB</t>
  </si>
  <si>
    <t>El reporte se realizarán a partir del segundo trimestre según las fechas establecidas.</t>
  </si>
  <si>
    <t>A pesar de que la actividad se encuentra prevista para ser iniciada a partir del 01 de abril, se sugiere incluir la retroalimentación en los planes operativos por parte del nivel central SGTT antes de terminar cada corte, la cual permite dar linea, orientar esfuerzos y proponer acciones de mejora en aquellas dificultades asociadas a la implementación de estos planes operativos. Estas observaciones se pueden realizar siempre y cuando se estén diligenciando los planes operativos a diario desde los territorios. (en linea) y no una vez se termine cada trimestre.</t>
  </si>
  <si>
    <t>Las actividades realizadas para el seguimiento a los PRB fueron las siguientes:
- Balance de las actividades cumplidas por los GITT.
-Reuniones con GITT para Realizar el seguimiento a las actividades, logros y dificultades de los Planes operativos de cada Plan Regional de Búsqueda - PRB. 
-Correos de seguimiento
-Dadas las dificultades presentadas para el reporte del primer trimestre ,  desde la SGTT el día  27 de abril se envió un memorando a los coordinadores insistiendo en el deber de cumplir con el seguimiento y reporte en las fechas establecidas de cara al segundo trimestre del año.</t>
  </si>
  <si>
    <t>Se evidencian labores de seguimiento desde la SGTT, sin embargo, esta no se refleja directamente en los formatos de los planes operativos. Se sugiere utilizar el formato codificado existente en el Modelo de Operación por Procesos del Sistema Integrado de Gestión. Esto permite estandarizar la forma de retroalimentar a los equipos territoriales y tomar acciones en torno a las tareas existentes en el Plan Operativo, así mismo, encontrar dificultades y cuellos de botella en común para algunos planes, para posteriormente, generar planes de mejora particulares para cada PRB.
Dentro del avance de esta actividad se sugiere establecer que acciones se identificaron durante el respectivo seguimiento.</t>
  </si>
  <si>
    <t xml:space="preserve">Las actividades realizadas para el seguimiento a los PRB fueron las siguientes:
1. Balance de las actividades cumplidas por los GITT.
2. Reuniones con GITT para realizar el seguimiento a las actividades, logros y dificultades de los Planes operativos de cada Plan Regional de Búsqueda - PRB:
 - GITT Yopal, 25 y 27 de julio y 10 y 24 de agosto
 - GITT Arauca, 18 de agosto y 1 y 2 de septiembre
3. Correos de seguimiento a GITT:
- "Reporte indicador 7 P.A. III Trimestre", lunes 5 de septiembre.
- "Seguimiento P.O Planes regionales de Búsqueda GITT Florencia. Reporte indicador
7", jueves 28 de julio.
- "Seguimiento reporte avance Plan Operativo II trimestre", GITT Mocoa, miércoles 27 de julio. 
- "Seguimiento PO PRB Oriente Antioqueño. Reporte indicador 7" GITT Medellín, miércoles 27 de julio.  
Frente a los PRB Catatumbo, Magdalena Medio Caldense y Área Metropolitana de Cucuta se identifican las siguientes dificultades:
PO PRB Catatumbo: 
La inclusión de acciones en el PO que se asemejan más a metas, como por ejemplos entregas dignas. Se sugiere agregar las tareas que se han realizado para lograr esta actividad.
La retroalimentación por parte de la DTPEDCV al PRB y la transversalización de enfoques y estrategia de participación. Se ha sugerido indicar a la Dirección de Participación la retroalimentaciónn del PRB.
Soportes: 
ActaReunionSeguimientoPOCatatumboGITTCucuta06092022
PO PRB Magdalena Medio Caldense:
El GITT no logra concertar ruta de trabajo con aportantes por dificultades en el tiempo previsto para la comisión. Por lo tanto, queda pendiente la concertación de la ruta y su elaboración para el siguiente trimestre. Se recomienda al GITT incluir tiempos dentro de las comisiones realizadas para que se pueda cumplir con esta tarea.
El GITT realizó mesas técnicas con UARIV y JEP en cumplimiento al Auto 059 de la JEP. Así mismo, se elaboraron las respuestas frente a las acciones desarrolladas en territorio en el marco de las medidas cautelares y que han sido solicitadas por la JEP. Con relación a esta estrategia, el GITT menciona que se desarrollan actividades que demandan mayor tiempo y, por lo tanto, el cumplimiento de las mismas incide en la ejecución de otras tareas incluidas en el PO. Se recomienda incluir tiempos mas flexibles y amplios en el cumplimiento de las tareas, de modo que puedan enfrentarse ciertos imprevistos en los tiempos de respuesta de las entidades.
Soportes:
ActaSeguimientoPOPRBMMCaldenseGITT-SGTT23092022
PO Área Metropolitana de Cúcuta y Frontera:
Dentro de las dificultades identificadas se encuentran:
•        Implementación de una estrategia de protección para lugares de presunta ubicación de cuerpos en el corregimiento de Juan Frio
•        Desarrollar encuentros de asesoría y fortalecimiento para el desarrollo de Entregas Dignas de cuerpos recuperados en el año 2021, en el municipio de Labateca, puesto que esta actividad depende de los avances en materia de identificación adelantados por INML. Se continuará gestionando ante INML la necesidad de promover la identificación de los CNI recuperados para avanzar en las posibles entregas dignas
•        Coordinar y liderar Mesas Técnicas para definir la estrategia de participación para familiares que viven en el extranjero y cuyas solicitudes se encuentren en la territorial Cúcuta. Se recomienda al GITT iniciar actividades con el Equipo a nivel nacional encargado de esta linea de trabajo.
Soportes:
ActaReunionSeguimientoPOAMCucutaGITTCucuta03102022
Quibdó:
1. Reunión de seguimiento al reporte del plan operativo realizada el 7 de julio con el GITT Quibdó
2. Correo en el que se evidencia que el GITT Quibdó hizo el reporte del segundo trimestre el 22 de julio de 2022 y en el que la SGTT solicita mantener el reporte en la herramienta finalmente consolidada- GITT Quibdó
3. Correo que evidencia el reporte en 0 para el segundo trimestre y convoca a la jornada con la OAP para seguimiento a las dificultades presentadas por el GITT Quibdó
4. Correo de seguimiento a compromisos generados en la jornada de trabajo con la OAP - GITT Quibdó
5. Documento con retroalimentación al Plan Operativo del PRB Alto y Medio Atrato, que sintetiza las observaciones de la SGTT y de la OAP - GITT Quibdó
Cali:
6. Correo de seguimiento y acciones de mejora al reporte del segundo trimestre. Gestión de espacio de fortalecimiento con la OAP
7. Correo con compromisos establecidos durante la jornada con el GITT Cali, realizada entre la SGTT y la OAP.
8. Documento con retroalimentación al Plan Operativo del PRB Alto y Medio Atrato, que sintetiza las observaciones de la SGTT y de la OAP - GITT Cali
Villavicencio:
9. Correo de seguimiento y acciones de mejora al GITT Villavicencio y en el que se confirma que las recomendaciones fueron acogidas por el GITT
Generales: 
10. Primera reunión entre la SGTT y la OAP para definir la metodología y acciones de fortalecimiento a los GITT con mayor rezago en el reporte de sus planes operativos - Cali y Quibdó
11. Segunda reunión entre la SGTT y la OAP para definir la metodología y acciones de fortalecimiento a los GITT con mayor rezago en el reporte de sus planes operativos - Cali y Quibdó
</t>
  </si>
  <si>
    <t>La información reportada demuestra la gestión de seguimiento continuo por parte de la SGTT. Sin embargo para verificar los avances de la gestión en cada PRB se reitera la sugerencia de depositar la retroalimentación de la Subdirección en el formato existente de Modelo de Operación por Procesos del Sistema de Integración de Gestión, permitiendo normalizar el seguimiento, facilitando la toma de decisiones particulares sobre los PO en los Planes Regionales de Búsqueda, según sea la necesidad. 
Se registran los soportes que evidencian la gestión durante el trimestre.</t>
  </si>
  <si>
    <t>Desarrollar acciones de mejora en los casos identificados</t>
  </si>
  <si>
    <t>Las acciones de mejoramiento se realizarán a partir del segundo trimestre según las fechas establecidas</t>
  </si>
  <si>
    <t>Esta actividad se encuentra prevista para ser iniciada a partir del segundo trimestre.</t>
  </si>
  <si>
    <t xml:space="preserve">1. Balance de cumplimiento de actividades compartido con GITT
2. Se realizaron espacios de trabajo con los GITT en las que se insistió en: 
-Pertinencia de alimentar permanentemente el instrumento de seguimiento de los PO de los PRB para evitar represamiento de esta gestión al final del trimestre
-Frente a las actividades que no se cumplieron para el primer trimestre se insistió en la necesidad de hacer la revisión interna en el GITT e implementar las acciones que permitan su cumplimiento 
-Respecto a nuevas actividades a desarrollar identificadas en el marco del seguimiento al PO por el coordinador y su equipo de trabajo se insistió en la necesidad de incluirlas dentro de la planeación y registrar la observación correspondiente que permita identificar la novedad. 
- Se realizaron recomendaciones en cuanto a la programación de actividades del PO, en el marco de la ejecución de recursos (Operador logística y comisiones) </t>
  </si>
  <si>
    <t>Las acciones descritas en el avance permiten entender los puntos de mejora identificados previamente desde la SGTT, no obstante, la actividad sugiere desarrollar las acciones de mejora, por ende, en el reporte no se evidencian que labores de mejora que fueron implementadas por los EITT. Este reporte podría servir mas a la actividad 32 de seguimiento y no a la implementación o desarrollo puntual de las mejores identificadas previamente. Se sugiere por tanto, ajustar el avance para el tercer trimestre.</t>
  </si>
  <si>
    <t>Teniendo en cuenta las dificultades que se evidenciaron con el reporte de los Planes operativos de los GITT de Cali y Quibdó, la SGTT en conjunto con la OAP adelantó dos ejercicios de retroalimentación que tenían por objeto aclarar las inquietudes en cuanto al diligenciamiento de la herramienta del Plan Operativo los días 8 y 22 de agosto respectivamente. De igual manera, ambos GITT plantearon las dificultades que se presentaron con la planeación, la ejecución y el reporte del Plan Operativo, así como las limitaciones administrativas y operativas que se han registrado y que han incidido en el cumplimiento de las tareas programadas.
En estos ejercicios se contó con la participación de los Coordinadores de los Grupos Internos de Trabajo Territorial, integrantes del GITT, referentes de las Direcciones Técnicas Operativas, Oficina Asesora de Planeación y Subdirección General Técnica y Territorial.
Por otra parte, en el marco de los seguimientos realizados a cada uno de los PRB y de los encuentros realizados con los GITT se identifica como lección aprendida o acción de mejora, incluir para próximas vigencias, tiempos más amplios en tanto la estrategia de coordinación comprende el relacionamiento interinstitucional, lo cual la mayoría de las veces supera el control de los tiempos de respuesta de las entidades, afectando o incidiendo en el cumplimiento de otras actividades. Lo anterior indica, que los GITT en el marco de la estrategia de articulación interinstitucional incluyeron tiempos muy ajustados al cumplimiento de tarea, sin tener en cuenta las dinamicas de respuesta y actuación de las demás entidades.
De igual manera, se ha recomendado a los GITT que se incluyan las acciones realizadas en el marco de actividades propuestas dentro de los PO que se asemejan más a metas que a tareas y que en próximas vigencias se pueda tener en cuenta que el PO incluye tareas y no el cumplimiento de metas o resultados mas concretos, como por ejemplo, una entrega digna.</t>
  </si>
  <si>
    <t>El reporte de la actividad da cuenta de la gestión realizada en pro del desarrollo de acciones de mejora, con los encuentros y el trabajo realizado en conjunto con los GITT, sin embargo no se destacan las acciones realizadas frente a las dificultades presentadas en la implementación de los planes operativos en el caso de los siguientes Planes Regionales de Búsqueda: PRB de Valle del Patía y Macizo Colombiano, PRB Sur de Nariño y Frontera, PRB del Centro del Cesar, PRB del Área Metropolitana de Cúcuta y el PRB del Magdalena Medio Caldense, se sugiere atender estos casos puntuales con acciones de mejora.</t>
  </si>
  <si>
    <t>Construir cronograma de acciones de análisis de contexto de riesgo (impacto y capacidad para la mitigación de los mismos) en los lugares donde se desarrollarán las acciones humanitarias en el marco de los Planes Operativos de los Planes Regionales de Búsqueda - PRB</t>
  </si>
  <si>
    <t>Asesor de la Dirección General encargado de prevención y protección</t>
  </si>
  <si>
    <t>Se cumplió con el compromiso de construir el cronograma determinando una metodología y los pasos para el desarrollo de las mesas de análisis de contexto de riesgo, tomando en cuenta aspectos relevantes en cuanto a impactos posibles de los riesgos detectados y la capacidad de mitigación de los mismos, así como una caracterización de los diferentes actores (internos, pares humanitarios, interinstitucionales, cooperación y sociedad civil, entre otros), con quienes que puede llevar a cabo este tipo de análisis. 
 https://docs.google.com/spreadsheets/d/1XB3-FhpcfgTZnxEdJ_nEzBcNas-KYDTb/edit#gid=637860277</t>
  </si>
  <si>
    <t>Actividad finalizada y soportada con el cronograma de análisis de acciones de contexto de riesgo, el cual puede ser sujeto de modificaciones.</t>
  </si>
  <si>
    <t>La construcción del cronograma estaba proyectada para el 1er trimenestre de 2022 y fue finalizada en los términos proyectados. actualmente se lleva a cabo su ejecución. No se ha encontrado la necesidad de realizar modificacones.</t>
  </si>
  <si>
    <t>NA - Actividad finalizada en el primer periodo</t>
  </si>
  <si>
    <t>Esta acción se cumplió en el primer trimestre del año</t>
  </si>
  <si>
    <t>Impulsar acciones de análisis de contexto de riesgo (impacto y capacidad para la mitigación de los mismos) en los lugares donde se desarrollarán las acciones humanitarias en el marco de los Planes Operativos de los Planes Regionales de Búsqueda - PRB</t>
  </si>
  <si>
    <r>
      <rPr>
        <sz val="10"/>
        <color rgb="FF000000"/>
        <rFont val="Arial"/>
        <family val="2"/>
      </rPr>
      <t xml:space="preserve">Durante el primer semestre de 2022, se adelantaron cuarenta (40) acciones de análisis de contexto de riesgo (impacto y capacidad para la mitigación de los mismos) en los lugares donde se desarrollarán las acciones humanitarias en el marco de los Planes Regionales de Búsqueda. De las mencionadas, 24 acciones se han adelantado con los equipos de los GITT de la UBPD, 10 con actores humanitarios externos a la UBPD, 3 con otras direcciones técnicas de la UBPD, 2 con funcionarios del ministerio público y una (1) con organizaciones de la sociedad civil. Con la realización de estas acciones se ha logrado la identificación y mitigación de posibles riesgos al desarrollo de las acciones humanitarias que acompaña el equipo de Prevención y Protección a nivel nacional.
 </t>
    </r>
    <r>
      <rPr>
        <u/>
        <sz val="10"/>
        <color rgb="FF1155CC"/>
        <rFont val="Arial"/>
        <family val="2"/>
      </rPr>
      <t>https://docs.google.com/spreadsheets/d/1XB3-FhpcfgTZnxEdJ_nEzBcNas-KYDTb/edit#gid=637860277</t>
    </r>
  </si>
  <si>
    <t>Aunque la actividad tiene como fecha inicial en abril, si se tuvo un considerable avance al realizar 40 acciones de análisis de riesgo con iferentes equipos de trabajo. Es de resaltar que se ha trabajado con grupos de trabajo interno territorial y de nivel central.
 Se reportan las actividades realizadas en el mismo cronograma construido, donde se realiza el seguimiento.</t>
  </si>
  <si>
    <t>Durante el segundo trimestre de 2022, se adelantaron treinta y siete (37) acciones de análisis de contexto de riesgo (impacto y capacidad para la mitigación de los mismos) en los lugares donde se desarrollarán las acciones humanitarias, en el marco de los Planes Regionales de Búsqueda. De las mencionadas, 16 acciones se han adelantado con los equipos de los GITT de la UBPD, 2 con otras direcciones técnicas de la UBPD, 17 con actores humanitarios y externos a la UBPD, 1 con funcionarios del ministerio público y 1 con organizaciones de la sociedad civil. Con la realización de estas acciones se ha logrado la identificación y mitigación de posibles riesgos al desarrollo de las acciones humanitarias que acompaña el equipo de Prevención y Protección a nivel nacional.
  https://docs.google.com/spreadsheets/d/1XB3-FhpcfgTZnxEdJ_nEzBcNas-KYDTb/edit#gid=637860277</t>
  </si>
  <si>
    <t>e realizaron 37 acciones de análisis de contexto de riesgo en los sitio donde se desarrollan de acciones humanitarias.  De acuerdo con el reporte se realizaron tanto con grupos de trabajo interno como con actores externos a la UBPD.
El cronograma de seguimiento evidencia el trabajo desarrollado.</t>
  </si>
  <si>
    <r>
      <rPr>
        <sz val="10"/>
        <color rgb="FF000000"/>
        <rFont val="Arial"/>
        <family val="2"/>
      </rPr>
      <t xml:space="preserve">Durante el tercer trimestre de 2022, se adelantaron veintitrés (23) acciones de análisis de contexto de riesgo (impacto y capacidad para la mitigación de los mismos) en los lugares donde se desarrollarán las acciones humanitarias, en el marco de los Planes Regionales de Búsqueda. De las mencionadas, 5 acciones se adelantaron con los equipos de los GITT de la UBPD, 1 con otras direcciones técnicas de la UBPD, 15 con actores humanitarios y externos a la UBPD y 2 con funcionarios del ministerio público. Con la realización de estas acciones se ha logrado la identificación y mitigación de posibles riesgos al desarrollo de las acciones humanitarias que acompaña el equipo de Prevención y Protección a nivel nacional.
  </t>
    </r>
    <r>
      <rPr>
        <u/>
        <sz val="10"/>
        <color rgb="FF1155CC"/>
        <rFont val="Arial"/>
        <family val="2"/>
      </rPr>
      <t>https://docs.google.com/spreadsheets/d/1XB3-FhpcfgTZnxEdJ_nEzBcNas-KYDTb/edit#gid=637860277</t>
    </r>
  </si>
  <si>
    <t>Se evidencia la ejecución de veintitres (23) acciones de análisis de contexto de riesgo en los sitios donde se desarrollan de acciones humanitarias.  De acuerdo con el reporte se realizaron tanto con grupos de trabajo interno como con actores externos a la UBPD.
El cronograma de seguimiento evidencia el trabajo desarrollado.</t>
  </si>
  <si>
    <t>Identificar los riesgos para las y los servidores y contratistas, así como para los terceros participantes en el proceso de búsqueda a través del procedimiento de recomendaciones de prevención y protección en las zonas urbanas sensibles y municipios que requieren aval en el marco de los planes operativos de los Planes Regionales de Búsqueda - PRB</t>
  </si>
  <si>
    <t>Durante el primer trimestre de 2022, el equipo de PyP recibió, por parte de los equipos de la UBPD, 152 solicitudes de autorización para la salida a terreno para las comisiones que requieren de la implemenración del procedimiento de Aval y recomendaciones de Prevención y Protección.Es así como, desde el equipo de PyP, se emitieron recomendaciones en clave de prevención y protección para los/as servidores/as comisionados/as luego de identificar los riesgos asociados a la situación de contexto en los territorios. Con el fin de llevar a cabo este procedimiento, se consultaron diferentes fuentes de información entre las que se destacan: los equipos territoriales, medios abiertos de comunicación, instituciones, agencias internacionales y humanitarias, Ministerio Público, lideres y lideresas presentes en el territorio, entre otros. Así las cosas, de las 152 solicitudes recibidas, 5 fueron canceladas (3.4%), 6 postergadas (3.9%), 3 tuvieron aval negativo (2%), 1 fue suspendida por situaciones de orden público (0.7%) y 137 fueron aprobadas (90%). 
 Finalmente, durante el periodo comprendido entre el 01 de enero al 31 de marzo de 2022, se pudieron identificar dentro de las 152 solicitudes de aval, las siguientes actividades: Audiencias JEP (2), Círculo de Saberes (3), diálogos iniciales (45), Preparación Entrega Digna (2), Entrega Digna (2), Fortalecimiento (5), Georeferrenciación (16), Georreferenciación, Prospección y Recuperación (2), Prospección y Recuperación (11), Prospección (2), Relacionamiento (43), Información (41), Pedagogía (41), Visita sede (2), Jornadas de Formación Internas (7), Participación Espacios Institucionales (9), Recepción de Solicitudes (9), Toma de Muestras (4), Reencuentro (1) y Proyecto MPTF (2).
 https://docs.google.com/spreadsheets/d/11Q1xByD9LaQg3paBBOnuRhCW5Iux8Wbd/edit#gid=1593864100</t>
  </si>
  <si>
    <t>El análisis de las 152 solicitudes de autorización se presenta en la matriz de seguimiento, identificando los diferentes riesgos y avalando o no las acciones propuestas.
 Esta es una actividad permanente durante toda la vigencia y el soporte permite identificar las diferentes tipologías de acciones que requieren desplazamientos o salidas a terreno.</t>
  </si>
  <si>
    <t>Durante el segundo trimestre del 2022, el equipo de Prevención y Protección recibió 166 solicitudes de autorización para misiones humanitarias en aquellos territorios que, por su situación de contexto humanitario y de orden público, requirieron la implementación del procedimiento de evaluación de las situaciones de riesgo y emisión del aval de PyP. En ese sentido, el equipo realizó verificaciones de contexto a través de medios abiertos de comunicación, organismos humanitarios presentes en el territorio, Ministerio Público, representantes de las comunidades, Grupos Internos de Trabajo de la UBPD, entre otros. Luego del análisis y contraste de la información sobre las dinámicas de violencia y seguridad en las regiones en las que se llevarían a cabo las acciones humanitarias, fueron emitidos 158 conceptos favorables, que equivalen al 95.2% del total de las solicitudes, 5 conceptos no favorables que representan el 3% y 3 se encuentran en proceso de valoración que corresponden al 1.8% . Es importante mencionar que, por cada aval favorable, el equipo de PyP emite recomendaciones y lineamientos para mitigar los riesgos a la vida, libertad o integridad de los servidores públicos, contratistas y terceros que participan de las actividades que realiza la entidad. 
 Por otra parte, de las 158 solicitudes de aval con concepto favorable, 6 fueron postergadas (3.8%), 5 canceladas (3.2%) y 8 suspendidas por orden público (5.06%) debido al paro armado decretado por las AGC en algunas regiones del occidente del país. 
 De las 166 solicitudes para el traslado a zonas urbanas sensibles y municipios que requirieron aval, para 21, que corresponden al 12.7% del total de solicitudes, se hizo necesario realizar una actualización de riesgo. Asimismo, 4 (2.4%) tuvieron más de una versión de aval
 Finalmente, se identificaron las siguientes actividades: Pedagogía (33), Relacionamiento (32), Información (21), Diálogos iniciales y/o de ampliación (21), Prospección y Recuperación (11), Georreferenciación (9), Jornadas de Formación Internas (7), Participación Espacios Institucionales (5), Recepción de Solicitudes (5), Toma de Muestras (5), Entrega Digna (4), Círculo de Saberes (3), Medidas Cautelares (3),Cumplimiento Auto Jep (2), Audiencias JEP (1), Consulta Previa (1), Fortalecimiento (1), Preparación Entrega Digna (1), Recuperación (1). Esta información corresponde a la información reportada en el identificador 1 de la “PPR-MT-003 V1 Matriz seguimiento general comisiones 2022” 
 Enlace donde puede consultarse la información reportada: https://docs.google.com/spreadsheets/d/11Q1xByD9LaQg3paBBOnuRhCW5Iux8Wbd/edit
 #gid=1593864100</t>
  </si>
  <si>
    <t>Actividad de carácter permanente a realizar por el equipo de Prevención y Protección, para el presente periodo aumentaron las sollicitudes de autorización para acciones humanitarias en terreno, llegando a 166, de las cuales 158 fueron aprobadas.
La matriz de seguimiento evidencia el total de actividades realizadas.</t>
  </si>
  <si>
    <r>
      <rPr>
        <sz val="10"/>
        <color rgb="FF000000"/>
        <rFont val="Arial"/>
        <family val="2"/>
      </rPr>
      <t xml:space="preserve">Durante el tercer trimestre, el equipo de prevención y protección recibió 221 solicitudes de autorización para salidas a terreno. Es así como desde el equipo de PyP, se emitieron lineamientos en clave de prevención y protección para mitigar los riesgos identificados, los cuales fueron socializados y remitidos a los/as servidores/as comisionados/as. Para la emisión de dichos lineamientos, el equipo consultó diferentes fuentes de información entre las que se destacan: los equipos territoriales, medios abiertos de comunicación, instituciones, agencias internacionales y humanitarias, Ministerio Público, lideres y lideresas presentes en el territorio, entre otros. De las 221 solicitudes recibidas, 216 (97.7%) tuvieron concepto favorable y 5 (2.3%) no favorable, 26 (11.8%) fueron canceladas o suspendidas, 5 (2.3%) requirieron actualización de los riesgos por el contexto del territorio y 16 (7.2%) requirieron más de una versión del aval y 25 (11.3%) contaron con la participación de terceros. Fueron diligenciados 27 formatos de identificación de riesgos a terceros y se orientó en la construcción de 12 Planes de Contingencia, 11 de los cuales fueron para prospecciones y recuperaciones. De las 193 misiones humanitarias realizadas, se presentaron 9 incidentes en materia de seguridad, los cuales fueron solventadas en articulación con los ET y los casos se encuentran cerrados, 5 estuvieron relacionados con los vehículos.
 </t>
    </r>
    <r>
      <rPr>
        <u/>
        <sz val="10"/>
        <color rgb="FF1155CC"/>
        <rFont val="Arial"/>
        <family val="2"/>
      </rPr>
      <t>https://docs.google.com/spreadsheets/d/11Q1xByD9LaQg3paBBOnuRhCW5Iux8Wbd/edit#gid=1593864100</t>
    </r>
  </si>
  <si>
    <t>El análisis de las 221 solicitudes de autorización se presenta en la matriz de seguimiento, identificando: diferentes riesgos, avalando o no las acciones propuestas, solicitudes canceladas o suspendidas, solicitudes que requirieron actualización de los riesgos por el contexto del territorio .
 Esta es una actividad permanente durante toda la vigencia y el soporte permite identificar las diferentes tipologías de acciones que requieren desplazamientos o salidas a terreno.</t>
  </si>
  <si>
    <t>Impulsar la implementación de las prioridades, estrategias y actividades de corto plazo identificadas en el Plan Nacional de Búsqueda -PNB.</t>
  </si>
  <si>
    <t>Asesor de la Dirección General encargado de PNB</t>
  </si>
  <si>
    <t>Se realizaron dos reuniones de articulacion con la Direccion General para recibir lineamientos y orientaciones respecto a los pasos a seguir, en las cuales fue compartido el cronograma de trabajo desde la Dirección General para el seguimiento al PNB, en el cual se plantea algunas estrategias para la socializacion del PNB asi como el seguimeinto a la implementacion de las estratagias priorizadas por el PNB, lo cual se concretó en el documento cronograma, con ajustes propuestos para presentar a la Directora General.</t>
  </si>
  <si>
    <t>El avance y soportes remitidos, permiten entender las labores de planeación efectudas para impulsar la implementación del PNB. Frente a esto, se sugiere tomar como referencia los diferentes planes operativos y plan de acción 2022, de tal forma, que estos puedan ser parte de los insumos para su seguimiento y monitoreo.</t>
  </si>
  <si>
    <t>Durante el segundo trimestre el 16 de Junio de 2022 la SGTT participó del ejercicio de socialización de las prioridades estratégicas del PNB oficialmente aprobado por la Dirección General, con el objetivo de impulsar las prioridades de la búsqueda desde un marco Nacional. 
La socialización se realizó con la participación presencial de las directivas de la UBPD, organizaciones de la sociedad civil, familiares de victimas, entidades y organismos de cooperación internacional.
Durante la presentación la Directora general resaltó la construcción participativa del PNB, el papel de las demás entidades con responsabilidad en la búsqueda para una implementación eficaz, así como la necesidad de la priorización de la búsqueda como una forma de dar respuestas ordenadas y eficiente a las personas que buscan.</t>
  </si>
  <si>
    <t>De acuerdo con el avance reportado, se espera para el segundo semestre del 2022 que la SGTT lidere el impulso a la implementación de las estrategias definidas y aprobadas en el PNB. En este sentido, se espera que se materialice la socialización interna y externa, así como la implementación de las actividades de corto plazo definidas en este plan.</t>
  </si>
  <si>
    <t>A continuación, se enumeran las diferentes acciones para impulsar la implementación del PNB.
1. En el marco del Comité de aprobación y seguimiento a la implementación de Planes Regionales de Búsqueda de la UBPD, creado mediante la resolución 339 del 31 de marzo de 2022, se construyeron y aprobaron los criterios para la aprobación de los Planes Regionales de Búsqueda. La SGTT hace parte de dicho Comité y ejerce la Secretaría técnica del mismo. En perspectiva de impulsar la implementación del Plan Nacional de Búsqueda, se definió dentro del criterio denominado Estrategias de investigación lo siguiente: Teniendo en cuenta que el marco general que debe cobijar los PRB es la priorización definida por el PNB, se hace necesario tener en cuenta la relación entre las estrategias planteadas por el PRB y las estrategias definidas por el PNB. 
2. Dentro de las labores del trimestre, desde la SGTT se ha impulsado y participado en la fase de corrección de estilo y creación de los módulos del PNB en el Sistema de información misional. En todo caso, para que la ciudadanía pueda tener acceso a la información allí contenida. Así las cosas, se han realizado las siguientes reuniones:
2. Revisión interna SIM (Plan Nacional de Búsqueda) - Miércoles, 10 de agosto
2.1 Reunión módulo PNB en el SIM - Jueves, 18 de agosto
2.2 Revisión Requerimiento Presupuesto-PNB - Jueves, 25 de agosto
2.3. Revisión de estilo - indicadores excel PNB - PRESENCIAL - Lunes, 29 de agosto.</t>
  </si>
  <si>
    <t>Las actividades realizadas en el tercer trimestre dan muestra de las acciones orientadas al impulso de las estrategias y prioridades del PNB, sin embargo no se logra lo planteado respecto a la socialización interna y externa. Asimismo, se visualiza la importante labor de trabajar en la formalización de información para el acceso a la información de la ciudadanía. Ante las gestiones descritas se recepciona los soportes correspondientes que hacen cuenta de la evidencia sobre la gestión.</t>
  </si>
  <si>
    <t>Hacer seguimiento a la implementación del Plan Nacional de Búsqueda -PNB.</t>
  </si>
  <si>
    <t>Asesor de la Dirección General encargado de PNB, Direcciones Técnicas</t>
  </si>
  <si>
    <t>Se realizaron un mapeo de responsables internos para el seguimiento e implementacion de las acciones estrategicas priorizadas en el plan nacional de Busqueda (documento borrador), revisando con la Subdirectora General la matriz de priorizacion entregada por los consultores para el tema, se hizo una primera clasificacion de estrategias y actividades asignando responsables del seguimiento en cada una de ellas. Cabe aclarar que este ejercicio quedó en borrador hasta tanto haya un documento aprobado por parte de la Direccion General.</t>
  </si>
  <si>
    <t>A pesar de que la actividad se encuentra prevista para ser iniciada a partir del 01 de julio, se sugiere empezar a tabular los históricos de gestión de la UBPD, los cuales tambien hacen parte de la implementación prematura del PNB. Esto permitirá dar claridad de que la aprobación del documento surge en el 2022, pero ya se han materializado acciones humanitarias de búsqueda desde que inició su mandato la UBPD.</t>
  </si>
  <si>
    <t>Esta actividad no esta prevista para este trimestre</t>
  </si>
  <si>
    <t>Se sugiere a la SGTT al iniciar el tercer corte formular las fichas de los indicadores del PNB, así como liderar la construcción de metas detalladas en el corto y mediano plazo junto con los demás actores o partes interesadas en el PNB y a formular el presupuesto detallado que requiere el PNB. Esto permitirá unificar el seguimiento y determinar las lineas base que marcarán la medición y monitoreo del PNB.</t>
  </si>
  <si>
    <t xml:space="preserve">En el mes de julio se adelantó reunión entre SGTT y Dirección General para realizar el empalme del trabajo que se viene adelantando y definir algunas acciones a seguir en el segundo trimestre del 2022. Soporte  11072022_ActaEmpalmePNB
Así mismo, en el Plan Nacional de Búsqueda. "Priorización estratégica y territorial", se definió un capítulo de “Seguimiento, Monitoreo y Evaluación del PNB”, en el cual quedó establecido lo siguiente: ”Mecanismo de monitoreo y seguimiento. Para las acciones de seguimiento se propone que esta información sea consolidada semestralmente a nivel nacional y territorial por la Subdirección General Técnica y Territorial. El tipo de espacios, quiénes, y cómo se llevará a cabo el seguimiento a la implementación del PNB en su esquema de priorización, es un aspecto por definirse en un diálogo con los distintos actores oficiales y no oficiales involucrados en la búsqueda de las personas dadas por desaparecidas, tomando en cuenta el Consejo Asesor por su composición y funciones asignadas”. 
De forma paralela a la diagramación, corrección de estilo y a la publicación oficial del PNB, se están construyendo las herramientas que permitirán realizar el seguimiento a las metas de los indicadores y al presupuesto del Plan Nacional de Búsqueda. Las cuales, en todo caso, tendrán que ser validadas con todas las entidades involucradas en la búsqueda en el año 2023.
En cuanto a la instancia de seguimiento y monitoreo, en un primer momento, se pensó en formular una serie de preguntas para poner a consideración de las entidades y de las organizaciones de la sociedad civil. No obstante, luego de una revisión por parte de la Dirección General no se consideró pertinente. 
Por lo anterior, la Subdirección General Técnica y Territorial en articulación con la Dirección General viene construyendo la metodología para determinar la instancia de seguimiento al PNB en el marco de su implementación a corto y mediano plazo. Metodología que estárá construida en el último trimestre de 2022
</t>
  </si>
  <si>
    <t>De acuerdo con la gestión registrada, se evidencia el avance de la SGTT, por medio del Acta de Empalme del PNB, las comunicaciones sobre el presupuesto del PNB, las preguntas sobre el seguimiento al PNB y los insumos para las instancias de seguimiento al PNB. De igual forma, para la medición y el cumplimiento de esta actividad se precisa la formulación de plan de trabajo, no obstante, las acciones hasta el momento realizadas dan cuenta de avances sin seguir de forma clara un cronograma definido para hacer seguimiento a la implementación del Plan Nacional de Búsqueda.</t>
  </si>
  <si>
    <t>Actualizar el ejercicio de priorización de acciones humanitarias de búsqueda y de territorios del Plan Nacional de Búsqueda -PNB</t>
  </si>
  <si>
    <t>Direcciones Técnicas, Asesor de la Dirección General encargado de PNB</t>
  </si>
  <si>
    <t>Se realizaron dos reuniones (2 de febrero y 7 de marzo de 2022) con la Subdirección de análisis de información para revisar la priorización territorial que permitiera revisar las posibilidades de cumplir con la cobertura de priorización de territorios en el marco de planes regionales de búsqueda o identificar si se requiere realizar ajustes a la priorización. En las mismas se logró definir las metas de cobertura de municipios priorizacon en el PNB, en el marco de los PRB durante las vigencias 2022 y 2023.</t>
  </si>
  <si>
    <t>De acuerdo con el avance reportado, es necesario que se indique para el 2do trimestre, si esta actualización es constante durante la vigencia 2022 o si es un ejercicio que ya se realizó y culminó en el primer trimestre. Así mismo, es importante indicar en el avance de la actividad, el impacto y beneficios que tiene la búsqueda de PDD de acuerdo con este ejercicio de priorización, mas allá de las reuniones, qué significa priorizar los municipios en el marco del PNB.</t>
  </si>
  <si>
    <t>La actualización del documento fue realizada por la Dirección General tomando como base el primer documento presentado a cierre de la vigencia 2021, en esta actualización, se realizaron cambios significativos en el eje de participación el cual cambió de ser solo participación de las víctimas y OSC a incluir la participación y corresponsabilidad de las entidades que realizan acciones relacionadas con la búsqueda, por lo que dicho eje se denomina en esta actualización como eje de relacionamiento interinstitucional. 
Otro elemento importante en la actualización del documento está relacionado con la creación de un presupuesto para la búsqueda que incluye los presupuestos que deben asignar tanto la UBPD como otras entidades estatales para la implementación de las estrategias priorizadas en los territorios priorizados.
Se ajustó los capítulos relacionados con los mecanismos de seguimiento, monitoreo y evaluación definiendo algunas metas e indicadores, lo que dará claridad tanto a la priorización estratégica como territorial.</t>
  </si>
  <si>
    <t>De acuerdo con el avance, se sugiere establecer desde la SGTT las pautas de seguimiento e implementación de acciones humanitarias en los territorios priorizados. En este sentido, se sugiere realizar un análisis sobre los municipios registrados en los Planes Regionales de Búsqueda y contrastarlos contra los priorizados en el PNB, de tal forma, que esta información sea concordante y se materialice durante las próximas acciones humanitarias a realizarse en el corto y mediano plazo.
Finalmente, se sugiere a la SGTT solicitar un enlace de seguimiento en cada una de las entidades involucradas en el PNB, esto permitirá agilizar la formulación de metas absolutas entre todas las entidades, así como completar y detallar el presupuesto requerido para la implementación del Plan Nacional de Búsqueda a corto y mediano plazo.</t>
  </si>
  <si>
    <t>Frente a esta actividad, es pertinente indicar que dadas las condiciones de aprobación, validación y publicación del PNB durante lo que resta del año, no es pertinente actualizar dicha priorización. Más aún, cuando el Plan Nacional de Búsqueda está próximo a ser impreso para ser socializado en algunos territorios en el último trimestre de 2022.</t>
  </si>
  <si>
    <t>El reporte registrado expone la dificultad de continuar con esta actividad en el trimestre, además de exponer que para el resto del trimestre será del mismo modo. Ante esto, se sugiere generar acciones que puedan prever situaciones como la descrita en el avance.</t>
  </si>
  <si>
    <t>Desarrollar una agenda de diálogo y trabajo para involucrar a la Comunidad Internacional en la búsqueda de personas dadas por desaparecidas.</t>
  </si>
  <si>
    <t>Asesor de la Dirección General con funciones de cooperación y alianzas</t>
  </si>
  <si>
    <t>Equipo de Cooperación y Alianzas</t>
  </si>
  <si>
    <t>Para el primer trimestre del año 2022, se desarrollo una agenda de dálogo con la comunidad internacional para hacer presentación al Cuerpo Diplomático en Colombia, agencias internacionales de cooperación y sus programas, los avances, retos y desafios de la entidad durante el 2021 y presentación de prioridades de trabajo alrededor de la implementación de la estrategia de cooperación de la Unidad enfocada en este año a la implementación de los Planes Regionales de Búsqueda, asi como busqueda de apoyo y respaldo al posicionamiento politico y avances en la reflexión sobre importancia del mecanismo en el escenario internacional y experiencias
 Entre los diálogos se sostuvieron 8 reuniones de alto nivel: 
 7/3/2022 _ Embajada de Irlanda
 14/3/2022 _ Oficina en Colombia del Alto Comisionado para los Derechos Humanos - ONUDDHH
 14/3/2022 _ Embajada de Noruega
 17/3/2022_ Embajada de Irlanda - Celebración día de San Patricio
 28/3/2022 _ Embajada de España
 28/3/2022_ USAID
 29/3/2022_ Embajada de Suecia
 30/03/2022_ Misión de Verificación de las Naciones Unidas 
 En estas reuniones se lograron algunos compromisos para el desarrollo de acciones concretas de trabajo especialmente relacionadas al apoyo al planes regionales de búsqueda y trabajo en materia de enfoque de género y enfoques diferenciales, impulso a acciones de intercambio de experiencias que se realizarán en el tercer y cuarto trimestre de 2022. 
 Igualmente durante el trimestre se participo en los talleres de cierre de los proyectos financiados por el MPTF 2021 para las OSC (Plataforma Sur de Procesos Sociales y sus aportes en materia de información para la búsqueda en el departamento del Huila, y ANMUCIC que trabajo con enfoques en género y acompañamiento a estrategias de cuidado individual y colectivo de mujeres buscadoras indigenas, camepsinas y negras en todo el territorio nacional y participaciómn en la entrega de informe del proyecto de la Corporación Solidaridad con los Presos Politicos CSPP, financiado por Diakonia Suecia, para la documentación de 55 casos en los municipios de Soto Norte de Santander y Área Metropolitana. Asimismo se participop en el taller realizado en Tumaco con representantes del Comité Técnico del Fondo durante los días 30 y 31 de marzo, para la evaluación de los impactos de los tres proyectos (ANMUCIC, Plataforma Procesos Sociales y PANURE- FEVCOL y una jornada de trabajo para la explicación de avances y retos para el desarollo del Plan Regional de Pacifico Nariñense. 
 A su vez, durante el trimestre se desarrollaron visitas a los territorios donde la Unidad tiene presencia, para la "identificación del portafolio de necesidades y oportunidades de cooperación en territorio, haciendo reuniones con las oficinas territoriales de las agencias de cooperación internacional y organizaciones internacionales con las cuáles la Unidad ha establecido apoyos para el desarrollo de sus actividades misionales dirigidas a facilitar el trabajo de campo, generar nuevas alianzas y mayor confianza en el territorio. 
 Medio de Verificación: https://drive.google.com/drive/folders/1XCEWbiy3pXacYxtcJyEm76UTlelWMI5v?usp=sharing</t>
  </si>
  <si>
    <t>De acuerdo con el avance, se evidencian diferentes espacios de relacionamiento con cooperantes internacionales, los cuales pueden incidir positivamente en los procesos de búsqueda. Frente a esto, se sugiere establecer un plan de trabajo (unificado) de acuerdo con la priorización del Plan Nacional de Búsqueda y a los acuerdos, compromisos y oportunidades de colaboración y cooperación internacional identificados en el trimestre. 
Dentro de los soportes no se evidencia una agenda de trabajo proyectada con todos los cooperantes en todo el 2022. De acuerdo con lo anterior, se sugiere establecer una agenda a modo cronograma, la cual permita planear este tipo de relacionamiento para lo que resta de la vigencia. Esto permitiría orientar recursos y esfuerzos el resto del año.</t>
  </si>
  <si>
    <t>Para el segundo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12 reuniones de alto nivel
1. Los días 20 y 21 de abril la UBPD y el Instituto Kroc avanzaron en jornadas de diálogo e intercambio de experiencias, metodologías, técnicas y aprendizajes sobre la búsqueda de PDD en razón del conflicto armado en Colombia:
https://twitter.com/UBPDcolombia/status/1517620160668049416?s=20&amp;t=Z1r6PQ425GPwUMPICMPvYQ
2. 20/04/201 Reunión de la Directora General con el Embajador de Suiza: https://twitter.com/UBPDcolombia/status/1516852495208886273?s=20&amp;t=Z1r6PQ425GPwUMPICMPvYQ
https://docs.google.com/document/d/1cAkr7AvaAx3q5I8E7f5JhZ06G9U23KpI/edit
3. 25/04/2022 Reunión de la Directora General con la Embajada del Reino Unido: 
https://twitter.com/UBPDcolombia/status/1518968336729657344?s=20&amp;t=Z1r6PQ425GPwUMPICMPvYQ
https://docs.google.com/document/d/1-4ThTarNK9iqKHvxmBdh5xC2T2i52gYL/edit
4. 26/04/2022 Reunión entre la Directora General y el Embajador de Alemania: 
https://twitter.com/UBPDcolombia/status/1519109887523012610?s=20&amp;t=Z1r6PQ425GPwUMPICMPvYQ https://docs.google.com/document/d/1Nj_dOqQoQb54sPT4XvytC7p7renlLl3c/edit
5. 29/04/2022 Reunión de la Directora General de la UBPD con el Ministerio de Justicia y Derechos Humanos del Perú: https://twitter.com/UBPDcolombia/status/1520162222101696517?s=20&amp;t=Z1r6PQ425GPwUMPICMPvYQ 
6. 05/05/2022 Reunión de la Directora General de la UBPD con el jefe de la Misión de Verificación de Naciones Unidas: https://twitter.com/UBPDcolombia/status/1522362361583124480?s=20&amp;t=Z1r6PQ425GPwUMPICMPvYQ 
7. 11/05/2022 Reunión de la Directora General con el Embajador de Países Bajos: https://twitter.com/UBPDcolombia/status/1527675166880309248?s=20&amp;t=Z1r6PQ425GPwUMPICMPvYQ https://drive.google.com/drive/folders/1XqJE2hdNekCWITyW4a20aaErkHeE0PGH 
8. 25/05/2022 Asistencia de la Directora General con ocasión de la celebración patriótica del 212 Aniversario de la Revolución de Mayo por parte de la Embajada de Argentina:  https://docs.google.com/document/d/14Q_OpXWybMTZi4Bz5q9BCRJc-78dXnla/edit 
9. 26/05/2022 Reunión entre la Directora General de la UBPD y la Coordinadora del Programa ProPaz II de la GIZ: https://docs.google.com/document/d/14Rz1fTGUZ6AuezF13LfVCVUQA6jjNfxZ/edit?rtpof=true 
10. 26/05/2022 Reunión con representantes suecos: 
https://docs.google.com/document/d/1-w5kJBG3zjCWvNi_K2pDNdO27rJ4BVkr/edit 
11. 06/06/2022 Asistencia de la Directora General al día Nacional de Suecia por invitación de la Embajada de dicho país.
12. 29/06/2022 Reunión entre la Directora General de la UBPD y la Corte Interamericana de Derechos Humanos:  https://twitter.com/UBPDcolombia/status/1541932570748780544?s=20&amp;t=PEeXBJ3nLW9RPqiiIuiufQ 
Con estas reuniones se buscó el posicionamiento de la Unidad ante la Comunidad Internacional y el avance de las acciones concretas en cuanto el trabajo adelantado a la ejecución de la ruta los planes regionales de búsqueda.</t>
  </si>
  <si>
    <t>Se evidencian múltiples espacios de relacionamiento con cooperantes internacionales y otros actores internacionales, los cuales inciden positivamente en los procesos de búsqueda. Frente a esto, se sugiere lo siguiente: 
1. Compilar estos encuentros o reuniones en alguna matriz que incluya los principales compromisos y retos generados, los cuales permitan entender los beneficios que traen consigo a futuro en los procesos de búsqueda. 
2. Establecer un plan de trabajo (unificado) de acuerdo con la priorización del Plan Nacional de Búsqueda, pactos y a los acuerdos, compromisos y oportunidades de colaboración y cooperación internacional identificados en el trimestre. Este plan de trabajo aún no se encuentra como soporte de la actividad y es fundamental para determinar el uso de recursos y la programación de loe espacios.</t>
  </si>
  <si>
    <t>Para el tercer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15 reuniones de alto nivel
1. El día 8 de julio se realizó jornada de socialización de metodología OACNUDH para contribuir a la identificación de personas no identificadas
2. Del 18 al 20 de julio se llevó a cabo la reunión Visita de seguimiento de la representante de la Agencia Catalana de Cooperación al Desarrollo y PNUD. Proyecto: "Fortalecerla participación de familiares de víctimas y organizaciones de sociedad civil a través de su acompañamiento en la ejecución de un Plan Regional de Búsqueda en el Magdalena Caldense que adelantará la UBPD".
https://twitter.com/UBPDcolombia/status/1549452302490259459?t=_PE03Lc4amyaed9WN3CHVw&amp;s=08
3. Los días 13 y 14 de julio se llevó a cabo Medellín - Audiencia La Escombrera La A la cual se asistió a fin de coordinar la vista con varias organizaciones y representantes de cooperación internacional a fin de presentar en compañía con la alcaldía de Medellín el proyecto de intervención a la zona conocida como la Escombrera, sitio de interés forense protegido a través de las medidas cautelares proferidas por la JEP
https://twitter.com/UBPDcolombia/status/1547914218032078850?s=20&amp;t=UyxqKh2MfoirS59GLnKypA 
4. El día 18 de julio de 2022 en la sede territorial Florencia se realizó una  reunión sobre las acciones de cooperación desarrolladas entre la UBPD y la GIZ, así como las actividades de la GIZ con otras OSC e instituciones que tienen relación con la búsqueda. Dentro del espacio, la UBPD compartió posibles opciones de trabajo conjunto para valoración de la GIZ. Se indicó la importancia de que todas estas propuestas tengan la viabilidad de la Dirección General de la UBPD dado que es función de la directora general el manejo de la cooperación Internacional conforme a los lineamientos establecidos para aunar esfuerzos en pro de la búsqueda de las personas dadas por desaparecidas. (Listados de asistencia y fotos de la misma)
5. 22 de julio Reunión OEI - UBPD (exploración de oportunidades)
6. Martes 2 de agosto se llevó a cabo reunión virtual entre UBPD y la embajada de Suiza (Berna)
7. 5 de agosto desde el grupo de Cooperación, se acompañó a la dirección general de la UBPD a reunión estratégica con la comisión de la Subsecretaría de DDHH de Chile para dialogar sobre la construcción del Plan Nacional de Búsqueda en Colombia y los planes regionales.
https://twitter.com/UBPDcolombia/status/1555674796649758720?s=20&amp;t=UyxqKh2MfoirS59GLnKypA 
8. 5 de agosto desde cooperación internacional se realizó acompañamiento a la Dirección general de la UBPD a reunión con Marcela Escobar Assistant Administrator for LatinAmerica &amp; Caribbean de USAID Latinoamerica en reunión a fin de socializar el estado de avance en cuanto a la implementación de los acuerdos paz, verdad y justicia transicional para las víctimas del conflicto, a fin de identificar opciones de cooperación. https://twitter.com/USAID_Colombia/status/1555568695329669131?s=20&amp;t=UyxqKh2MfoirS59GLnKypA 
9. 8 a 9 de agosto Foro Comunidad Internacional – CEV “: Verdad y No Repetición para Colombia y como aporte para la Justicia Transicional el mundo: rol de la Comunidad Internacional”.
https://twitter.com/UBPDcolombia/status/1557122185914875919?s=20&amp;t=UyxqKh2MfoirS59GLnKypA 
10. El 11 de agosto de 2022 Integrantes del Programa de Garantías de la Misión de la ONU en Colombia presentan mandato y ejes de trabajo, acciones y estrategias de trabajo con excombatientes, comunidades y líderes y experiencias para identificar posibilidades de articulación con la Unidad de Búsqueda, reunión a la que se acudió desde Cooperación Internacional
https://twitter.com/UBPDcolombia/status/1557775130922811392?s=20&amp;t=UyxqKh2MfoirS59GLnKypA 
11. El 24 de agosto se acompañó a la directora de la UBPD, junto con el presidente de la JEP, y Francisco DeRoux presidente de la Comisión de la Verdad para la reunión con el presidente del Gobierno de España Pedro Sánchez Castejón en su visita a Colombia, para hablar sobre los aportes que ha realizado la cooperación española a la UBPD https://twitter.com/UBPDcolombia/status/1562557487878123520?s=20&amp;t=UyxqKh2MfoirS59GLnKypA 
12. 14 a 16 de septiembre La Unidad de Búsqueda (@UBPDcolombia) participa en el evento ‘tal’ en el panel "Asegurar el papel de las víctimas y sus familias en los procesos de búsqueda de personas desaparecidas en #Siria: una discusión desde la experiencia comparada".
https://twitter.com/theICTJ/status/1570474542019088387?t=P0eFoLLWbujjtMuQmTSDdg&amp;s=08
13. 16 de septiembre se realizó encuentro con la JEP y UBPD, donde se dialogó sobre los retos y perspectivas del Sistema Integral para la Paz y se ratificó el compromiso de la Cooperación española en seguir apoyando los procesos en favor de las víctimas
https://twitter.com/AECIDColombia/status/1570860720069410818?t=cUOrjqH5P0WTiX4M2n3lkQ&amp;s=08 
14. 21 de septiembre se asistió a dialogo de organizaciones de la sociedad civil, el Sistema Integral de proyectos de Países Bajos y la ICTJ. 
https://twitter.com/UBPDcolombia/status/1572699354175004674?t=GctJ3kF0thpV4buzFbRiBA&amp;s=08 
15. 22 de septiembre se llevó a cabo reunión con el embajador de Reino Unido para visita oficial al Plan Regional de Oriente Antioqueño https://twitter.com/UBPDcolombia/status/1573297100040945664?t=9A-Be8ptQr5gfzORNmt_dw&amp;s=08 
16. El 30 de septiembre se llevó a cabo la reunión entre la Dirección General de la UBPD con Jefe de la Misión de OIM Colombia, Fernando Medina para hacer un balance de la labor realizada hasta la fecha y trazar perspectivas para 2023, reunión acompañada por Cooperación Internacional https://twitter.com/UBPDcolombia/status/1575948141215375360?s=20&amp;t=MhzZoLA_rE3BdKMEOf_G7w  
Con estas reuniones se buscó el posicionamiento de la Unidad ante la Comunidad Internacional y el avance de las acciones concretas en cuanto el trabajo adelantado a la ejecución de la ruta los planes regionales de búsqueda.</t>
  </si>
  <si>
    <t xml:space="preserve">A manera de soporte y promoción de los Planes Regionales de Búsqueda,  se informa de reuniones formales de trabajo conjunto, que reflejan la consolidación de un diálogo con la comunidad internacional y el posicionamiento de la entidad y la B´´usqueda participativa que lidera la UBPD.
Se recomienda relacionar la totalidad de evidencias sobre las reuniones yacciones reportadas (en total 16), pues no se encuentran los soportes de la 4 y la 5.
</t>
  </si>
  <si>
    <t>Formular y hacer seguimiento a los acuerdos, convenios, proyectos y alianzas con actores de la Cooperación Internacional para apoyo al Plan Nacional de Búsqueda -PNB y Plan Regional de Búsqueda - PRB.</t>
  </si>
  <si>
    <t>En función a la nueva estrategia del Equipo de Cooperación y Alianzas, la estrategia de aplicación a convocatorias de actores internacionales, se basa primero en una priorización de zonas y/o municipios del país vinculados dentro de cada uno de los PRB aprobados. Para la formulación de nuevos proyectos, se crea una herramienta dinámica de identificación de los recursos de cooperación, su cobertura a nivel municipal, distribución de los proyectos y alianzas con las Organizaciones de la Sociedad Civil. Este mapa será utilizado para la identificación de los territorios de los PRB que requieren complementar con diferentes acciones y estrategias el apoyo de la cooperación. 
 Asimismo, durante el primer trimestre se formularon los siguientes proyectos de cooperación:
 1. Agencia Española de Cooperación AECID: Respecto a este proyecto,enfocado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2. Diakonia – OIM, dirigido al departamento del Meta y PRB Oriente Meta por el cual se busca Garantizar el derecho a la verdad y a la reparación a través del aporte de información de organizaciones de la sociedad civil y familiares contribuyendo así, a la formulación del Plan Regional del Meta en los municipios de Granada, Mesetas y Vistahermosa. El proyecto esta pendiente de aprobación. 
 3. MSI-Colombia Transforma y Gobernación de Antioquia: actualmente se trabaja en mesas conjuntas de estructuración entre la Territorial de la UBPD del bajo cauca antioqueño, Gobernación de Antioquia, el Grupo de Cooperación y Alianzas de la UBPD y MSI Colombia, con el fin de concretar una propuesta de proyecto a fin de construir espacios de deposito de cuerpos en diferentes cementerios de la región, así mismo fortalecer la labor de diálogo y acercamiento de la UBPD con la sociedad.
 Con relación a las actividades de seguimiento de proyectos vigentes que aportan a los PRB se reportan los siguientes avances en el trimestre:
 1. Proyecto: “Apoyo al Plan Regional de Búsqueda Caquetá Norte". Financiado por Suecia e implementado con la OIM
 Se tuvo una etapa de pre alistamiento en la que se avanzó en la construcción de los términos de referencia, consecución y selección de las hojas de vida, y contratación de los equipos de trabajo municipales. Una vez contratados los equipos de trabajo, estos avanzaron en cada uno de los cinco municipios en el desarrollo de actividades de cara a la ejecución de dos de los 3 componentes: Censo de cementerios y arqueología documental.
 1. Censo de cementerios
 En el marco del componente de censo de cementerios, los equipos municipales realizaron acercamiento con Asociaciones de Juntas, Juntas de Acción Comunal, Asociaciones campesinas, asociaciones y cabildos indígenas. así como con instituciones: Alcaldías municipales, inspecciones municipales
 2. Arqueología documental
 Los equipos municipales realizaron tareas que permitieron la recuperación de información que contribuye a los procesos de búsqueda humanitaria y extrajudicial de las personas dadas por desaparecidas en el marco del conflicto armado.
 Se realizaron reuniones de presentación con actores claves como: autoridades municipales, eclesiales, así como con la personería municipal, registraduría municipal, ESE Sor Teresa Adele y ESE San Rafael, funeraria. En estas reuniones se avanzó en la pedagogía de la UBPD como un mecanismo parte del Sistema Integral para la Paz, que tiene como mandato la búsqueda de las personas dadas por desaparecidas en el marco del conflicto armado, y que realiza su labor partiendo de los principios: humanitario y extrajudicial. Las labores de consulta y revisión de archivo, organización, digitalización y sistematización permitieron recuperar diferentes tipos de documentos.
 Medio de verificación: https://docs.google.com/document/d/1nxfofNMvNNukIVr9NWxQp9_A9u44dHbu/edit?usp=sharing&amp;ouid=109452763904223598293&amp;rtpof=true&amp;sd=true
 2. Proyecto Ficha VISP-R5-1487: Fortalecimiento de los Planes Regionales de Búsqueda en los Departamentos del Meta y Valle del Cauca. Financiado por USAID e implementado con la OIM
 Durante el periodo la Corporación Claretiana Norman Pérez Bello realizó las 20 visitas a familias, donde se actualizaron datos y se registraron nuevos avances en el proceso de búsqueda. También realizó acompañamiento jurídico a las familias, enfocado a asesorar sobre las competencias institucionales de las entidades que están relacionadas con los procesos de búsqueda de personas dadas por desaparecidas, profundizando en el carácter extrajudicial de la UBPD.
 Valle del Cauca, Buenaventur. En la gestión y organización de la información que contribuya a la búsqueda de personas dadas por desaparecidas en contexto y en razón del conflicto armado, se construyó un directorio en el cual se evidencias las distintas organizaciones, colectividades y ONG que viene acompañando a las víctimas de Buenaventura en aras de sostener espacios de articulación en cuanto a las actividades y dinámicas que estén en función de la reparación integral del víctimas, con el fin de generar estrategias de no repetición.
 Medio de verificación: https://drive.google.com/file/d/1KG6sXf_ud_L8kKqoK1aqYjU07CV1qDAe/view?usp=sharing 
 3.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primer trimestre se desarrollo la etapa de alistamiento administrativo y se presentaron los planes de acción de las estrategias en territorio, el cual vincula la realización de desplazamientos a territorio por parte de las 3 duplas conformadas en el equipo, contando eso si con el debido acompañamiento del personal de Planta de la regional Popayán.
 https://drive.google.com/drive/folders/14uOMNh6lRHttTDXtQCzx6D4FmTXUd71G?usp=sharing 
 4. Apoyar la construcción del universo de personas dadas por desaparecidas en Colombia. Implementado con EQUITAS y OIM
 Bajo este proyecto que cerro durante el trimestre, se construyó la metodología para detección de registros repetidos en bases de datos de PDD en donde se logró:
 • La optimización del tiempo de comparación de nombres de personas dadas por desaparecidas, integradas al Sistema de Gestión de Información de la UBPD. En el proceso de comparación de nombres la UBPD tardaba 10 días y con el proceso desarrollado por EQUITAS el tiempo se redujo a 10 horas. 
 • Construcción de un esquema de clasificación para identificar registros duplicados dentro y entre bases de datos, para aplicar en la construcción del universo de personas desaparecidas y fortalecimiento del Sistema de Gestión de Información.
 • Estandarización de la información contenida en las variables de interés para la definición de registros duplicados.
 • Homologación de variables entre diferentes bases de datos
 • La consolidación de un listado de víctimas que se presume fueron arrojadas a fuentes de agua. A la fecha se han logrado identificar 59 casos asociados con el Río La Miel.
 • El análisis geográfico. Este componente ha consistido en la construcción de una base de datos geográfica que permite organizar y visualizar en el espacio la información sobre sitios asociados a la búsqueda. Por otro lado, el análisis geográfico ha permitido analizar, en un periodo que va desde los años 80 hasta el presente, el curso del río y las zonas de depósito de sedimentos que serían de interés para la búsqueda, esto a través del análisis de imágenes tomadas con satélites artificiales y aeronaves.
 • El análisis hidrodinámico e hidrológico del tramo del río la Miel que va desde la represa Hidromiel hasta su desembocadura en el río Magdalena. Aquí se permite comprender el comportamiento del río en una escala más amplia tanto a nivel espacial como a nivel temporal. 
 • Desarrollar un primer abordaje subacuático para la evaluación de sitios donde se podrían quedar atrapados sedimentos, y por lo tanto cuerpos de personas desaparecidas, a través de una verificación con Ecosonda, que sirve para determinar la profundidad, el tipo de fondo y la detección de objetos y cuyo funcionamiento se basa en la emisión de una onda sonora o pulso, en una frecuencia determinada que se emite por medio de un transductor hacia el fondo acuático.
 Medio de verificación: https://drive.google.com/drive/folders/1bk6lhmbhg2N69IXBjtYIpg3F7WKGqzFh?usp=sharing</t>
  </si>
  <si>
    <t>El avance es robusto y detallado. Permite entender el esfuerzo que está realizando la UBPD para involucrar actores internacionales a los procesos de búsqueda. Para el seguimiento de los convenios que se han celebrado, se sugiere estandarizar y unificar una herramienta, en la cual se pueda visualizar y seguir la traza de todos los compromisos y avances desarrollados en el marco de estos convenios.
Finalmente, se sugiere establecer comunicación con la OAP, para volver a evaluar que temas se están costeando desde cooperación y cuales por fuentes de inversión (nación). Esto permitirá hacer cruces de temas pendientes por tramitar o recursos que se puedan optimizar a lo largo de la vigencia.</t>
  </si>
  <si>
    <t xml:space="preserve">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el proyecto de cooperación presentado a AECID: 
1. Agencia Española de Cooperación AECID: Respecto a este proyecto, 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Respecto al proyecto que se viene abordando y construyendo con Colombia Transforma y la Gobernación de Antioquia, esta última manifestó su intención de realizar el proyecto solo, o en otras condiciones de interacción con la UBPD, a lo cual se planteó un proyecto de ejecución por fases dónde la UBPD realizará el uso de la instalación con los resultados de las prospecciones que se realicen dentro de la zona de intervención. 
Para la intervención en las líneas de trabajo de la ruta de los Planes Regionales de Búsqueda, con énfasis al Plan Regional de Oriente Antioqueño, se realizará una identificación respecto a las prioridades de inversión que ofrece el cooperante para así proceder a diligenciar la ficha de proyecto. 
Para el segundo trimestre, se participó en una reunión exploratoria para el abordaje de La Escombrera dónde se ha propuesto una intervención a partir de un Plan de Trabajo Conjunto elaborado por el equipo de la Dirección Técnica de Prospección, Recuperación e Identificación de la UBPD y el Grupo de Apoyo Técnico Forense de la UIA - JEP. A este proyecto desde el equipo de Cooperación se dará un acompañamiento en cuanto a la identificación de oferta de proyectos de Cooperación Internacional que puedan cofinanciarlo.
Con relación a las actividades de seguimiento de proyectos vigentes que aportan a los PRB se reportan los siguientes avances en el trimestre:
1. Proyecto: “Apoyo al Plan Regional de Búsqueda Caquetá Norte". Financiado por Suecia e implementado con la OIM
El proyecto presenta una ejecución presupuestal del 96%, a la fecha se dio la ampliación de dos contratos para la sistematización de los documentos con el cual se realiza el proceso de arqueología documental para los procesos de búsqueda humanitaria y extrajudicial de las personas dadas por desaparecidas en el marco del conflicto armado e información que se recolecta aún en los proyectos y de la Antropóloga del proyecto, sobre la que se prevé una ampliación de un mes más (30 de julio de 2022) para el cierre de las actividades y/o productos del censo de cementerios
Medio de verificación: https://docs.google.com/document/d/1nxfofNMvNNukIVr9NWxQp9_A9u44dHbu/edit?usp=sharing&amp;ouid=109452763904223598293&amp;rtpof=true&amp;sd=true
2.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segundo trimestre se han desarrollado 8 espacios de socialización/ pedagogía del mandato de la UBPD en los municipios de Inzá, Puracé y Silvia así mismo se han realizado 3 reuniones con documentadores de las FARC, e inicio con el proceso de caracterizaciones de cementerios principalmente en los municipios de Cauca centro (El Tambo, Cajibío, La Sierra, Morales, Popayán, Piendamó, Sotará, Rosas Timbío), al tiempo con la caracterización de lugares de disposición en Inzá.
Se logro el primer Acuerdo con la Asociación Campesina e Indígena de Santa Leticia Puracé para el ejercicio de memoria histórica y 17 espacios de socialización/ pedagogía del mandato de la UBPD en los municipios de Popayán, Cajibío, Piendamo, Morales y Tambo, Inzá, Puracé y Silvia. 
Así mismo se contó con la participación de aproximadamente 220 personas con perfiles institucionales y comunitarios.
Hasta la fecha se han tenido 3 encuentros con documentadores Farc y Tres ejercicios de mapeo comunitario para caracterizar lugares de disposición en los municipios de Inzá, Puracé y el Tambo.
Frente al cementerio Central de Popayán fue posible encontrar información administrativa que permite analizar la ruta institucional trasegada por las PNI y PINR, con lo cual se hace posible la construcción de hipótesis argumentadas frente a la localización e identificación de algunas PNI
Medio de verificación: https://drive.google.com/drive/folders/16AHiNjAcZTr5RDgO23GomusfNa0ynfI4?usp=sharing 
3. Fortalecer la participación de familiares de víctimas y organizaciones de sociedad civil a través de su acompañamiento en la ejecución de un Plan Regional de Búsqueda en el Magdalena caldense que adelantará la UBPD.
El proyecto actualmente alcanza una ejecución del 82%, estando pendiente la para el cuatro trimestre de 2022, la realización del ejercicio de movilidad de conocimientos, el cual prevé una visita a España en la cual se realizará un ejercicio de presentación de alcances del proyecto y acercamiento de las acciones puntuales del proyecto a población exiliada sobre la cual el proyecto también posee un impacto.
4. Fortalecimiento de la estrategia de búsqueda de la UBPD mediante el apoyo a la implementación de Planes Regionales de Búsqueda. MPTF
El proyecto actualmente ha adelantado los procesos de convocatoria para la contratación de los equipos técncios territoriales, así mismo se han realizado los diferenes ejercicios de capacitación y seguridad a los contratistas ya seleccionados.
se está en la fase de contratación de los enlaces etnicos y la publicación de la convocatoria de las Organizaciones Civiles que trabajaran conjuntamente en la implementación de la iniciativa.
</t>
  </si>
  <si>
    <t>El avance es robusto y detallado. Permite entender el esfuerzo que está realizando la UBPD para involucrar actores internacionales a los procesos de búsqueda. Para el seguimiento de los convenios que se han celebrado, nuevamente, se sugiere estandarizar y unificar una herramienta, en la cual se pueda visualizar y seguir la traza de todos los compromisos y avances desarrollados en el marco de estos convenios.
Dentro de los soportes remitidos, no se pueden visualizar algunos por permisos y hay otros como por ejemplo el "Programa para el fortalecimiento del Sistema Integral de Verdad, Justicia, Reparación y No Repetición - SIVJRNR", el cual tiene formulados algunos indicadores los cuales no tienen seguimiento.o medición de avance.
Se sugiere consolidar una herramienta que cuente con las necesidades de la UBPD identificadas que no puedan llegar a ser ejecutadas con recursos de la Nación. Así mismo, hacer una sesión de trabajo con la Oficina Asesora de Planeación para cotejar estas necesidades y cifras.</t>
  </si>
  <si>
    <t xml:space="preserve">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y se aprobó definitivamente el proyecto con la Agencia Española de Cooperación AECID cuyo nombre en definitiva quedó: Formulación, actualización e implementación de planes regionales de búsqueda con enfoque territorial, diferencial y de género en Colombia.
Medio de Verificación: https://drive.google.com/drive/folders/16AHiNjAcZTr5RDgO23GomusfNa0ynfI4?usp=sharing   
Respecto al proyecto que se viene abordando y construyendo con Colombia Transforma y la Gobernación de Antioquia, esta última manifestó su intención de realizar el proyecto solo, o en otras condiciones de interacción con la UBPD, a lo cual se planteó un proyecto de ejecución por fases dónde la UBPD realizará el uso de la instalación con los resultados de las prospecciones que se realicen dentro de la zona de intervención. 
Para la intervención en las líneas de trabajo de la ruta de los Planes Regionales de Búsqueda, con énfasis al Plan Regional de Oriente Antioqueño, se realizará una identificación respecto a las prioridades de inversión que ofrece el cooperante para así proceder a diligenciar la ficha de proyecto. 
Para el segundo trimestre, se participó en una reunión exploratoria para el abordaje de La Escombrera dónde se ha propuesto una intervención a partir de un Plan de Trabajo Conjunto elaborado por el equipo de la Dirección Técnica de Prospección, Recuperación e Identificación de la UBPD y el Grupo de Apoyo Técnico Forense de la UIA - JEP. A este proyecto desde el equipo de Cooperación se dará un acompañamiento en cuanto a la identificación de oferta de proyectos de Cooperación Internacional que puedan cofinanciarlo.
Con relación a las actividades de seguimiento de proyectos vigentes que aportan a los PRB se reportan los siguientes avances en el trimestre:
1. Proyecto: “Apoyo al Plan Regional de Búsqueda Caquetá Norte". Financiado por Suecia e implementado con la OIM
El proyecto actualmente alcanza una ejecución del 95%, finalizando el 31 de octubre del 2022. En julio de 2022 se realizó acción humanitaria de prospección y recuperación en el cementerio comunitario del Paujil uno de los cementerios comunitarios donde se realizó la investigación forense en el marco del proyecto, lo que permitió la recuperación de un cuerpo.
En agosto se realizó la intervención de 28 puntos en el cementerio municipal de Cartagena del Chairá, dónde se recuperaron 20 cuerpos
https://docs.google.com/document/d/1nxfofNMvNNukIVr9NWxQp9_A9u44dHbu/edit?usp=sharing&amp;ouid=109452763904223598293&amp;rtpof=true&amp;sd=true
2. Embajada de Suecia – OIM - Colombia Diversa
Fecha talleres en Bogotá: 15 y 16 de septiembre -  29 y 30 de septiembre  -  En discusión posible tercera fecha    -   Curso virtual
Núcleos temáticos:
1. Reconocer el prejuicio en el ejercicio personal y laboral.
2. La discriminación como detonante de las violencias
3. Yo / otres: interseccionalidad, identidades y sexualidades diversas.
4. Manejo de la información para la búsqueda desde el enfoque de género LGBTI. – Antroforense
5. ¿Por qué es importante buscar con enfoque de género LGBT?
6. Mi compromiso con la búsqueda de personas LGBT.
3. Embajada de Suecia – OIM - Mujeres AINI
A la fecha se cuenta con el cumplimiento de las siguientes actividades descritas dentro del convenio:
Act.4. Realizar un taller de documentación colectiva e individual con la organización de mujeres, previo a los ejercicios de recolección de casos.
Act.7. Contribución para la generación de un espacio seguro denominado “Casa de la Memoria de las Mujeres AINI” (proceso liderado por el CICR y la Alcaldía Distrital) como propuesta para el trabajo en torno a la desaparición, lugar de reuniones y recolección de información (documentación de casos, adelantar diálogos iniciales y socialización de avances en torno a los avances en la búsqueda).
Actividad 10. Participación en el acto de reconocimiento de responsabilidades por parte de las antiguas FARC-EP en el territorio colectivo de la comunidad negra de la cuenca del río Naya (promovido y convocado por la CEV).
4. Agencia Catalana de Cooperación PNUD – Equitas – Fundecos y CEDAT
El proyecto actualmente alcanza una ejecución del 82%, estando pendiente la para el cuatro trimestre de 2022, la realización del ejercicio de movilidad de conocimientos, el cual prevé una visita a España en la cual se realizará un ejercicio de presentación de alcances del proyecto y acercamiento de las acciones puntuales del proyecto a población exiliada sobre la cual el proyecto también posee un impacto.
Para el mes de julio de 2022, se realizó un ejercicio de visita a campo por miembros de la agencia de cooperación catalana de cooperación, socios locales e implementadores y contratista y experta técnica encargados del seguimiento y monitoreo del proyecto.
5. Agencia Extremeña de Cooperación – Red Prodepaz – Fundación Triángulo
• 8 espacios de socialización/ pedagogía del mandato de la UBPD en los municipios de Inzá, Puracé y Silvia.
• 3 reuniones con documentadores de las FARC, 
• Inicio con el proceso de caracterizaciones de cementerios principalmente en los municipios de Cauca centro (El Tambo, Cajibío, La Sierra, Morales, Popayán, Piendamó, Sotará, Rosas Timbío), 
• Se inició la caracterización de lugares de disposición en Inzá.
• Se logró el primer acuerdo con la Asociación Campesina e Indígena de Santa Leticia Puracé para el ejercicio de memoria histórica sobre la búsqueda.
• 17 espacios de socialización/ pedagogía del mandato de la UBPD en los municipios de Popayán, Cajibío, Piendamo, Morales y Tambo, Inzá, Puracé y Silvia, contando con la participación de aproximadamente 220 personas con perfiles institucionales y comunitarios.
• 3 encuentros con documentadores Farc.
• 3 ejercicios de mapeo comunitario para caracterizar lugares de disposición en los municipios de Inzá, Puracé y el Tambo.
• Frente al cementerio Central de Popayán fue posible encontrar información administrativa que permite analizar la ruta institucional trasegada por las PNI y PINR, con lo cual se hace posible la construcción de hipótesis argumentadas frente a la localización e identificación de algunas PNI
• Se han realizado 10 reuniones virtuales de seguimiento del proyecto de las cuales consta acta de seguimiento y se prevé que para la segunda semana de agosto se realice una visita en campo para la verificación de avances, evaluación de resultados del primer semestre y preparación de visita técnica del cooperante para el mes de septiembre u octubre de acuerdo a programación del cooperante.
6. Proyecto MPTF Planes Regionales de Búsqueda (PNUD – OACNUDH – Redprodepaz):
Durante el segundo semestre de 2022 se han formulado y están en proceso de suscripción dos Acuerdos de Subvención de Bajo Valor (ASBV) y una enmienda a un Acuerdo de Parte Responsable (APR) en los PRB de:
• Oriente Antioqueño: Se suscribió en el mes de mayo un Acuerdo de Subvención de Bajo Valor (ASBV) con la organización Asociación Regional de Mujeres del Oriente – AMOR, con el fin de asegurar el acompañamiento y la participación de las víctimas en el proceso de búsqueda de las personas desaparecidas
• Pacífico Nariñense: Se encuentra en proceso de formulación un ASBV con Organización de Resguardos Indígenas del Pueblo Awá del Pacífico (ORIPAP) con el fin de apoyar la implementación de metodologías que promuevan y fortalezcan la participación de organizaciones de pueblos indígenas buscadoras de personas desaparecidas en Tumaco.
• Se han llevado las siguientes acciones fundamentales en el proceso de búsqueda de personas desaparecidas en razón del conflicto armado, a través de la implementación de los cuatro (4) PRB priorizados por el proyecto:
• Una jornada pedagógica de capacitación sobre la búsqueda humanitaria y extrajudicial con integrantes de la organización AMOR en el municipio de Rionegro, en el marco de la implementación del PRB Oriente Antioqueño.
• Una jornada de socialización metodológica sobre el inicio del acompañamiento a través de “círculo de saberes” a familias buscadores del Pacífico Nariñense residentes en la ciudad de Cali en el marco de la implementación del PRB del Pacífico Nariñense. 
• Dos jornadas de trabajo con aportantes de información en el marco de la implementación del PRB de Antioquia. 
• Una jornada de trabajo con mujeres buscadoras del municipio de Argelia en el Oriente Antioqueño con el objetivo de darle continuidad a un proceso de reconocimiento que se hizo ante la Comisión de Esclarecimiento de la Verdad.
7. Proyecto Embajada de Suecia - OIM- Comisión de Búsqueda FARC
• Se firmó proyecto por 250 millones de pesos con el objetivo de “Contribuir en la búsqueda, localización, sistematización e identificación de personas dadas por desaparecidas en el contexto y debido al conflicto armado como compromiso por parte de las antiguas FARC-EP en el marco del numeral sexto del Auto 019 de 2021 proferido por la Sala de Reconocimiento de Verdad, de Responsabilidad y de Determinación de Hechos y Conductas de la Jurisdicción Especial para la Paz (JEP)”. 
o Producto 1: Metodología diseñada de forma conjunta entre FARC y UBPD para la realización de encuentros de presentación y exposición de los casos de personas dadas por desaparecidas. 
o Producto 2: Realización de 9 encuentros internos, colectivos e individuales, entre comparecientes y Comisión de Búsqueda de FARC para capacitar y socializar con los comparecientes las dinámicas de los encuentros para la entrega de información sobre casos de desaparición. 
o Producto 3: Fichas con información sistematizada que conduzca a la búsqueda de personas dadas por desaparecidas, aportadas a la UBPD y a la JEP como contribución de los comparecientes de FARC. 
• Desde la UBPD el seguimiento se encuentra en cabeza de Carlos David Rodríguez y Nadia Lizarazo con el apoyo de Gloria Restrepo, Lorena Carrillo y Leonel López. 
• Se acordó cronograma de actividades y el pasado 19 de agosto se llevó a cabo el Comité de inicio del proyecto.
8. Diakonia 2022 (30,232 Dólares) 
• Proyecto con Pastoral Social Granada, ejecución del 15 de agosto al 31 de diciembre 
• Propuesta: documentar 30 casos, georreferenciar 2 cementerios veredales, participación con familiares y OSC. Municipios de intervención: Vista Hermosa, Granada, y Fuente de oro.
9. MSI Colombia Transforma (25 mil dólares) 
• Oferta de cooperación para intervención en Bajo Cauca para documentación de casos y lugares, a través de la contratación de un equipo de profesionales.
10. Agencia Catalana de Cooperación – PNUD – (290.000 Euros)
• Oferta de cooperación para intervención en Tumaco – Nariño
11. MTPF – Sociedad Civil (nuevo)
• Elaboración de TDR para convocatoria y presentación ante la secretaria del Fondo
</t>
  </si>
  <si>
    <t xml:space="preserve">El avance permite observar el trabajo adelantado y liderado desde el equipo de cooperación de la UBPD para involucrar actores internacionales a los procesos de búsqueda.  Se detallan aciones en pro de concretar convenios y acuerdos con entidades y organuzavciones, pero además  se reporta el seguimiento de actividades de los ya vigentes.
</t>
  </si>
  <si>
    <t>Indicador 8.1 Numero de líneas de investigación diseñadas en los PRB, formalizadas y en ejecución</t>
  </si>
  <si>
    <t>Análisis de las solicitudes de búsqueda por PRB y del universo asociado, y proyección de posibles investigaciones a desarrollar</t>
  </si>
  <si>
    <t>Tendrá desarrollo desde el segundo trimestre de 2022</t>
  </si>
  <si>
    <t>El indicador 8.1 y sus actividades asociadas fueron incluidas como parte del Plan de Acción sólo hasta el final del primer trimestre de 2022, por lo cual no se programó ejecución para el primer trimestre. 
Se recomienda gestionar oportunamente las acciones que permitan dar cumplimiento a la meta establecida en el indicador para proximos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</si>
  <si>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De la labor de análisis de la información de las solicitudes de búsqueda como del universo asociado de los 22 PRB a corte de 2021 se han logrado idenificar líneas de IHE en 12 de ellos que son: PRB Montes de María y Morrosquillo (8 IHE identificadas y en proceso de actualización junto con el Plan); PRB Centro del Cesar (4 IHE identificadas y en proceso de actulización junto con el Plan); PRB Caquetá Norte (14 IHE que se han precisado); PRB Caquetá Centro (7 IHE, este Plan se encuentra en actulización); PRB Caquetá Sur (4 IHE, este Plan se encuentra en trabajo de actulización); PRB Sur del Huila (7 IHE identificadas y que se han ido construyendo); PRB Bajo Putumayo (4 IHE identificadas); PRB Catatumbo (3 IHE en fase de formulación); PRB Área Metropolitana de Cúcuta y Frontera (2 IHE identificadas y en proceso de ajuste); PRB Magdalena Medio Caldense (4 IHE se encuentran en fase de formulación);PRB Oriente Antioqueño (4 IHE identificadas); PRB Sarare (4 IHE idnetificadas); PRB Suroccidente del Casanare (5 IHE identificadas); PRB Meta (13 IHE identificadas).
 https://docs.google.com/spreadsheets/d/10g_oS2YFvBanNyk_iJnTZfmuzjhpxXZQ/edit?usp=sharing&amp;ouid=104724628077441342680&amp;rtpof=true&amp;sd=true</t>
  </si>
  <si>
    <t xml:space="preserve">Se hace referencia a la identificación durante el trimestre, de líneas de investigación humanitaria y extrajudicial en 12 de los 22 PRB aprobados a 31/12/2021, lo cual difiere del reporte realizado en el Indicador 8.1 en el cual se hizo referencia a la identificación de líneas de investigación humanitaria y extrajudicial en 3 de los 22 PRB aprobados a 31/12/2021.  Por lo tanto, es necesario aclarar la diferencia y tener en cuenta que los avances reportados en estas actividades están directamente relacionados con los avances registrados en la meta del indicador asociado para el mismo periodo. </t>
  </si>
  <si>
    <t xml:space="preserve">Desarrollo en el segundo trimestre de 2022
</t>
  </si>
  <si>
    <t>La SAPLB reporta que ya se desarrolló la gestión en el segundo trimestre, sin embargo, se analiza que según la retroalimentación de segundo trimestre, dicha actividad no fue culminada.</t>
  </si>
  <si>
    <t>Formalización de las líneas de investigación en cada PRB</t>
  </si>
  <si>
    <t>Tendrá desarrollo desde el tercer trimestre de 2022.</t>
  </si>
  <si>
    <t xml:space="preserve">Debido a que la meta del indicador No. 8.1 contempla además del diseño de líneas de investigación en los PRB, su formalización y ejecución, se sugiere establecer plazos para que los Grupos Internos de Trabajo Territorial a cargo de los PRB preparen oportunamente los documentos requeridos para la formalización de las líneas de investigación y poder avanzar en la ejecución de las mismas, aspecto que también se encuentra contemplado en la meta del indicador. Esto a partir del Memorando UBPD-3-2022-007867 del 6 de junio de 2022 y armonizado con las demás actividades asociadas al indicador. </t>
  </si>
  <si>
    <r>
      <rPr>
        <sz val="10"/>
        <color rgb="FF000000"/>
        <rFont val="Arial"/>
        <family val="2"/>
      </rPr>
      <t xml:space="preserve">En razón a que el 15 de septiembre de 2022 se comunicaron formalmente los criterios de aprobación de los PRB y que uno de los ítems se refieren a las líneas de investigación, actualmente el equipo se encuentra trabajando en la modificación y ajuste de los PRB que se encuentran en construcción para que se pueda responder con los nuevos lineamientos indicados. Aunado la existencia del memorando UBPD-3-2022-007867 emitido el 06 de junio de 2022 por el Director de Información, relacionado con el diseño, planeación e implementación de las líneas de investigación, de lo que se pone en conocimiento que actualmente el equipo se encuentra trabajando en conjunto con los GITT en la recolección y avance de la información requerida, no solamente respecto de los PRB que ya se encuentran aprobados y en ejecución, sino de los que se encuentran en construcción en el momento. 
Es importante mencionar que las discusiones de las líneas de investigación al interior de la UBPD y del Comité continuó hasta la aprobación de la definición de los criterios de los PRB por el respectivo comité, razón por la cual, la definición y formalización de líneas debe ajustarse, una vez más, de acuerdo con estos criterios 
Soportes: </t>
    </r>
    <r>
      <rPr>
        <u/>
        <sz val="10"/>
        <color rgb="FF1155CC"/>
        <rFont val="Arial"/>
        <family val="2"/>
      </rPr>
      <t>https://drive.google.com/drive/folders/14vGTh554QTIAeam72sCrUcev9C-5e-SH?usp=sharing</t>
    </r>
    <r>
      <rPr>
        <sz val="10"/>
        <color rgb="FF000000"/>
        <rFont val="Arial"/>
        <family val="2"/>
      </rPr>
      <t xml:space="preserve"> </t>
    </r>
  </si>
  <si>
    <t>De acuerdo con la gestión reportada se evidencia la labor realizada, soportando la evidencia correspondiente, se recomienda realizar un plan de trabajo para esta actividad pues de ella depende las actividades 44 y 45.</t>
  </si>
  <si>
    <t>Seguimiento a las líneas de investigación formalizadas</t>
  </si>
  <si>
    <t>Tendrá desarrollo desde el cuarto trimestre de 2022.</t>
  </si>
  <si>
    <t>Actividad programada para iniciar en el cuarto trimestre de la vigencia, se sugiere hacer un plan de trabajo sobre el seguimiento a las lìneas de investigación.</t>
  </si>
  <si>
    <t>Elaboración de informes narrativos, cuando aplique</t>
  </si>
  <si>
    <t>Actividad programada para iniciar en el cuarto trimestre de la vigencia</t>
  </si>
  <si>
    <t>Diseñar las rutas metodológicas de trabajo con aportantes según sus características particulares como la pertenencia a un grupo armado</t>
  </si>
  <si>
    <t>Se avanzó en la construcción del "DOCUMENTO DE PRINCIPIOS PARA RELACIONAMIENTO Y RECOLECCIÓN DE INFORMACIÓN CON PERSONAS APORTANTES DE INFORMACIÓN PARA LA BÚSQUEDA Y LOCALIZACIÓN HUMANITARIA". Se espera enviar la propuesta del documento final el 07 de abril para aprobación.   
Link:  https://docs.google.com/document/d/1BivNEOgNzi-8wHUrBe6PKLLHr5VaMkeK/edit?usp=sharing&amp;ouid=102621586230321703030&amp;rtpof=true&amp;sd=true y captura de pantalla en la carpeta de soportes</t>
  </si>
  <si>
    <t>En próximos periodos se recomienda enriquecer el reporte haciendo referencia a la gestión realizada para alcanzar el resultado, si es del caso, relacionando el trabajo desarrollado con los Grupos Internos de Trabajo Territorial - GITT respectivos y el impacto que se espera tener con este documento.</t>
  </si>
  <si>
    <t>El día 16 de junio de 2022 se remitió mediante memorando UBPD-3-2022-008695 suscrito por el Director Técnico de Información la Guía para el relacionamiento con aportantes https://drive.google.com/drive/folders/1RYeV3wBuA76wdEIYNZje30xLgG2I9CiK?usp=sharing</t>
  </si>
  <si>
    <t>En este reporte se hace referencia a la continuidad en la preparación del "DOCUMENTO DE PRINCIPIOS PARA RELACIONAMIENTO Y RECOLECCIÓN DE INFORMACIÓN CON PERSONAS APORTANTES DE INFORMACIÓN PARA LA BÚSQUEDA Y LOCALIZACIÓN HUMANITARIA" y se hace referencia al memorando mediante el cual se compartió el documento con los servidores y colaboradores de la Dirección Técnica de Información y los Grupos Internos de Trabajo Territorial. Es recomendable realizar una jornada de socialización con los Grupos Internos de Trabajo Territorial para resolver todas las inquietudes que se generen al respecto y aclarar la puesta en marcha del documento.</t>
  </si>
  <si>
    <t>Desarrollo en el primer trimestre de 2022</t>
  </si>
  <si>
    <t>Actividad finalizada en el primer trimestre de la vigencia</t>
  </si>
  <si>
    <t>Identificar aportantes que puedan brindar información para la búsqueda</t>
  </si>
  <si>
    <t>Subdirección de Gestión de Información
Grupos Internos de Trabajo Territorial</t>
  </si>
  <si>
    <t>Durante lo corrido del primer trimestre de 2022, se registraron encuentros con 15 nuevos aportantes de información, que pueden ser útiles para los procesos de búsqueda. Según lo reportado por los equipos territoriales no se realizaron encuentros colectivos.
Estos 15 aportantes nuevos se clasifican asi: Civiles (6), Paramilitares (1), FARC (2), Militares (6).</t>
  </si>
  <si>
    <t xml:space="preserve">De acuerdo con la información brindada en el informe de gestión institucional 2021 y en respuesta a los diferentes requerimientos de entes de control que han sido recibidos por la UBPD en este primer trimestre de 2022, los datos asociados con aportantes son considerados como claves para la gestión institucional, por lo cual se recomienda continuar reportando en este avance el número de aportantes identificados y la clasificación de los mismos, es decir, si son individuales o colectivos, y el tipo de actor (Civiles, FARC-EP, Paramilitares, etc.) </t>
  </si>
  <si>
    <t>Durante lo corrido del segundo trimestre del año se registraron 9 nuevos aportantes de información en la matriz denominada "PLANTILLA DE REGISTRO APORTANTES" que pueden ser útiles para los procesos de búsqueda adelantados por la UBPD. De estos, 8 son civiles y 1 fuerza pública.</t>
  </si>
  <si>
    <t>De acuerdo con el seguimiento reportado se hace referencia a un total de 24 aportantes identificados en el primer semestre y se indica que corresponden a Civiles, Paramilitares, FARC y Fuerza Pública.
Considerando que el número de aportantes de información se constituye en una de las cifras claves para la gestión institucional es importante llevar a cabo las acciones pertinentes para que se agilice el registro de los mismos en la plantilla definida, de tal forma que se disponga de información completa y oportuna.</t>
  </si>
  <si>
    <r>
      <rPr>
        <sz val="10"/>
        <color rgb="FF000000"/>
        <rFont val="Arial"/>
        <family val="2"/>
      </rPr>
      <t xml:space="preserve">Dentro de los PRB  Caquetá Centro, Caquetá Sur, Caquetá Norte, Sur del Huila y Bajo Ptumayo, se ha estado diseñando un plan de trabajo con comparecientes del antiguo Bloque Sur de las FARC-EP encaminado a la búsqueda de personas dadas por desaparecidas tanto de civiles como de combatientes. Esta estrategia que se diseña es transversal a los territorios de cobertura de los PRB señalados, en atención a los lugares de acción del ex grupo guerrillero. 
</t>
    </r>
    <r>
      <rPr>
        <u/>
        <sz val="10"/>
        <color rgb="FF1155CC"/>
        <rFont val="Arial"/>
        <family val="2"/>
      </rPr>
      <t>https://drive.google.com/drive/folders/13Zyrm-rWSR96ZJGlOLwp9DkEf5sFbJ8Y?usp=sharing</t>
    </r>
    <r>
      <rPr>
        <sz val="10"/>
        <color rgb="FF000000"/>
        <rFont val="Arial"/>
        <family val="2"/>
      </rPr>
      <t xml:space="preserve"> </t>
    </r>
  </si>
  <si>
    <t>El avance reportado da cuenta de la labor con aportantes de información, por medio de dos reuniones realizadas el 14 y 15 de julio, sin embargo, dentro de los soportes adjuntados se encuentra un acta del mes de febrero, se sugiere revisar la evidencia registrada. Asimismo, se sugiere resaltar el logro alcanzado durante el trimestre, para evidenciar que la gestión realizada es la pertinente en el momento de la vigencia.</t>
  </si>
  <si>
    <t>Diseñar planes de trabajo con aportantes según las líneas de investigación identificadas en los Planes Regionales de Búsqueda - PRB</t>
  </si>
  <si>
    <r>
      <rPr>
        <sz val="10"/>
        <color rgb="FF000000"/>
        <rFont val="Arial"/>
        <family val="2"/>
      </rPr>
      <t xml:space="preserve">Dentro del PRB Sur del Valle Norte del Cauca se diseñó plan de trabajo con aportantes en la línea de investigación de secuestros y retenciones asociadas a la Columna Móvil Alirio Torres, con la que se estructuró ruta de trabajo con ocho aportantes de información que estuvieron vinculados a dicha columna. Dentro de la línea de investigación desapariciones atribuidas a la Columna Móvil Jacobo Arenas de las FARC-EP se estructuró un plan de trabajo con 4 aportantes. 
 Dentro del PRB Pacífico Nariñense se diseñó plan de trabajo con la línea de Desapariciones atribuidas a la Columna Móvil Daniel Aldana estructurándose dos nuevas rutas. También se diseñó plan de trabajo con la línea Desapariciones de combatientes del M19 con la estructuración de una ruta de trabajo.
 En el PRB Oriente del Cauca durante se diseñó un plan de trabajo con la línea de Desapariciones Atribuidas a la CM Jacobo Arenas de las FARC-EP.
 En el PRB Valle del Patía y Macizo Colombiano se indica que el PRB cuenta con una estrategia de aportantes en el marco de las siguientes líneas de investigación: Rastrojos, Frente Sexto de las FARC-EP, Frente 13 de las FARC-EP, Frente 29 de las FARC-EP y Frente 8 de las FARC-EP. 
 En el PRB Centro de Nariño se estructuraron dos planes de trabajo en la línea de investigación de Desapariciones atribuidas a la CM Mariscal Sucre.
 https://docs.google.com/spreadsheets/d/12YCHbABgIOTRlvHwWpvrO5iz6_zyWC7g/edit?usp=sharing&amp;ouid=104724628077441342680&amp;rtpof=true&amp;sd=true y </t>
    </r>
    <r>
      <rPr>
        <u/>
        <sz val="10"/>
        <color rgb="FF1155CC"/>
        <rFont val="Arial"/>
        <family val="2"/>
      </rPr>
      <t>https://drive.google.com/file/d/1ZNSfN2cBWjk3JyuIbSjMcCB2MGg2RKrF/view?usp=sharing</t>
    </r>
  </si>
  <si>
    <t>Se describen avances en el diseño de planes de trabajo con aportantes según líneas de investigación en 5 PRB y se anexan como soportes los planes operativos de dichos PRB. Es importante complementar el avance mencionando de manera general los aspectos constitutivos de los planes de trabajo en mención.y cual es el impacto esperado on esta gestión.</t>
  </si>
  <si>
    <r>
      <rPr>
        <sz val="10"/>
        <color rgb="FF000000"/>
        <rFont val="Arial"/>
        <family val="2"/>
      </rPr>
      <t xml:space="preserve">Para la búsqueda de personas dadas por desaparecidas se ha estado trabajando en el diseño del plan de trabajo con aportantes de información con el Bloque Sur, para la búsqueda de civiles y combatientes desaprecidos. 
Por otro lado, en razón a los criterios de aprobación de los PRB que fueron comunicados formalmente el 15 de septiembre del presente y de la expedición del memorando UBPD-3-2022-007867 emitido en junio de 2022 relacionado con el diseño, planeación e implementación de las líneas de investigación, se pone en conocimiento que los equipos se encuentran trabajando en los ajustes para cumplir con los nuevos linemaientos, no solamente para la formulación de nuevos PRB sino, también para los que se encuentran aprobados y en ejecución. Situación que ha implicado un reto en la definición de las líenas y en consecuencia, de potenciales aportantes de información. 
</t>
    </r>
    <r>
      <rPr>
        <u/>
        <sz val="10"/>
        <color rgb="FF1155CC"/>
        <rFont val="Arial"/>
        <family val="2"/>
      </rPr>
      <t>https://drive.google.com/drive/folders/1pLer_yGj0RSy8nyhsEHRs289Xa10fBH2?usp=sharing</t>
    </r>
    <r>
      <rPr>
        <sz val="10"/>
        <color rgb="FF000000"/>
        <rFont val="Arial"/>
        <family val="2"/>
      </rPr>
      <t xml:space="preserve"> 
Adicionalmente, la DTIPLOB y la SAPLB acordaron con la Corporación Rencuentros una ruta de trabajo para cumplimiento del auto 019 de 2021 de la SRVR (JEP, Caso 01), la metodología y encuentros para la recolección de información del universo asociado al caso 01 (soportes: </t>
    </r>
    <r>
      <rPr>
        <u/>
        <sz val="10"/>
        <color rgb="FF1155CC"/>
        <rFont val="Arial"/>
        <family val="2"/>
      </rPr>
      <t>https://drive.google.com/drive/folders/1ZFSGH8z0nsKaneLjcJq8rU8utWKLsVM2</t>
    </r>
    <r>
      <rPr>
        <sz val="10"/>
        <color rgb="FF000000"/>
        <rFont val="Arial"/>
        <family val="2"/>
      </rPr>
      <t xml:space="preserve">)
Además, se viene trabajando en el diseño de una ruta de trabajo con la Fundación Comité de Reconciliación que agrupa exintegrantes de fuerza pública, a su vez comparecientes ante la JEP (soporte: </t>
    </r>
    <r>
      <rPr>
        <u/>
        <sz val="10"/>
        <color rgb="FF1155CC"/>
        <rFont val="Arial"/>
        <family val="2"/>
      </rPr>
      <t>https://drive.google.com/drive/folders/1ZFSGH8z0nsKaneLjcJq8rU8utWKLsVM2)</t>
    </r>
  </si>
  <si>
    <t>Lo descrito en la gestión del trimestre da muestra de los sobre la actividad, trabajando con distintos grupos de aportantes de información, se recomienda trazar un plan de trabajo que permita realizar un avance sistemático en el diseño de planes de trabajo con aportantes.</t>
  </si>
  <si>
    <t>Implementar los planes de trabajo con aportantes</t>
  </si>
  <si>
    <t>Subdirección General Técnica y Territorial 
Subdirección de Análisis, Planeación y Localización para la Búsqueda</t>
  </si>
  <si>
    <t xml:space="preserve">Tendrá desarrollo desde el segundo trimestre de 2022.
</t>
  </si>
  <si>
    <t>SGTT: No reporta
SAPLB: Dentro del PRB Sur del Valle Norte del Cauca se dio continuidad a los planes de trabajo ya concertados con 2 aportantes identificados y uno anónimo. 
Dentro del PRB Pacífico Nariñense se han implementado seis planes de trabajo con aportantes vinculados a la línea de investigación Desapariciones atribuidas a la Columna Móvil Daniel Aldana de las FARC-EP.
En el PRB Oriente del Cauca se dio continuidad a los planes de trabajo concertados con un aportante de información identificad y uno anónimo. 
En el PRB Valle del Patía y Macizo Colombiano durante el segundo trimestre de 2022 se dio continuidad a la ruta de trabajo con aportantes vinculados a este PRB, uno de ellos, como aportante civil. 
En el PRB Centro de Nariño se dio continuidad al plan de trabajo con dos aportantes de información. 
https://docs.google.com/spreadsheets/d/12YCHbABgIOTRlvHwWpvrO5iz6_zyWC7g/edit?usp=sharing&amp;ouid=104724628077441342680&amp;rtpof=true&amp;sd=true y https://drive.google.com/file/d/1ZNSfN2cBWjk3JyuIbSjMcCB2MGg2RKrF/view?usp=sharing 
Se ha continuado con la implementación del plan de trabajo colectivo con el Bloque Sur e individual con otros aportantes ex combatientes.
Se han iniciado las rutas de trabajo con la mesa tripartita Comisión FARC-CICR-UBPD, así como con los comparecientes de JEP. De manera similar con los aportantes civiles se han iniciado y logrado vincular los procesos a apuestas de intervención de lugares y comprensión de unidades de análisis con este universo de aportantes desde la AT Centro (enlace de acta de trabajo https://docs.google.com/document/d/1uDgTsMR0D70uok5nlDYzxO-QPPiS6IE_5RajbUTKgEM/edit y captura de pantalla del documento por ser información confidencial https://drive.google.com/drive/folders/1859y4wLUDSw45HUgvz4LD_-k_cnQIyAb?usp=sharing )
En este momento se cuenta con una estrategia de abordaje del universo de comparecientes asociados al auto 128 de 2021 sub-caso Batallón La Popa macro caso 003 la cual se ha venido liderando desde los referentes de la DTIPLOC con el apoyo del GITT Barranquilla/Satélite Valledupar. Se han realizado encuentros con 6 comparecientes de 12 individualizados en el Auto, además de avanzar en la coordinación con la JEP para el abordaje de otro compareciente quien se encuentra privado de la libertad. Estas acciones corresponden al PRB Norte del Cesar y Sur de La Guajira (en formulación). Por parte del GITT de Sincelejo se han venido desarrollando encuentros con aportantes de información vinculados a la línea de investigación de reclutamiento de menores de parte del Frente 35 de las FARC -PRB Montes de María y Morrosquillo- ( https://docs.google.com/spreadsheets/d/15YrwdsiDc-mJg4PYRfKYZxjLD_77oc6w/edit?usp=sharing&amp;ouid=104724628077441342680&amp;rtpof=true&amp;sd=true - por tener este archivo información confidencial se adjunta captura de pantalla de lo que puede visualizarse en la carpeta de soportes: https://drive.google.com/drive/folders/1r4iWgmIMsCZ4vsvAkR61CjJTpO1nqrTZ?usp=sharing )
"</t>
  </si>
  <si>
    <t xml:space="preserve">Se hace referencia a la continuidad en la implementación de los planes de trabajo con aportantes en el marco de los 5 PRB mencionados en la actividad anterior. Sin embargo, hace falta describir de manera genral los resultados de dicha implementación  </t>
  </si>
  <si>
    <r>
      <rPr>
        <b/>
        <sz val="10"/>
        <color rgb="FF000000"/>
        <rFont val="Arial"/>
        <family val="2"/>
      </rPr>
      <t>SGIB:</t>
    </r>
    <r>
      <rPr>
        <sz val="10"/>
        <color rgb="FF000000"/>
        <rFont val="Arial"/>
        <family val="2"/>
      </rPr>
      <t xml:space="preserve"> De las estrategias y el plan de trabajo que se ha ido desarrollando en conjunto con el Bloque Sur, para la búsqueda de civiles, se han realizado espacios colectivos para presentar fichas de los desaparecidos, conforme lugar de los hechos, estructuras asociadas, año y perfil de las víctimas, así como también, se han establecido distintas vías para tramitar los casos según el tipo de información que tengan. Para la búsqueda de combatientes, se han desarrollado talleres y espacios de trabajo en los que se reconstruyen trayectorias, estructuras, unidades militares y operativos con el fin de acopiar información para orientar la identificación de cuerpos inhumados como CNI en cementerios municipales, donde eran trasladados los cuerpos de los combatientes desaparecidos en medio de las hostilidades, muchos de ellos reportados como desaparecidos.
</t>
    </r>
    <r>
      <rPr>
        <sz val="10"/>
        <color rgb="FF000000"/>
        <rFont val="Arial"/>
        <family val="2"/>
      </rPr>
      <t xml:space="preserve">
</t>
    </r>
    <r>
      <rPr>
        <u/>
        <sz val="10"/>
        <color rgb="FF1155CC"/>
        <rFont val="Arial"/>
        <family val="2"/>
      </rPr>
      <t>https://drive.google.com/drive/folders/15K6cCBIfBjAdgNuJTCmfxC_sO_lPgmkB?usp=sharing</t>
    </r>
    <r>
      <rPr>
        <sz val="10"/>
        <color rgb="FF000000"/>
        <rFont val="Arial"/>
        <family val="2"/>
      </rPr>
      <t xml:space="preserve"> </t>
    </r>
  </si>
  <si>
    <t>De acuerdo con el reporte de la gestión dado, se observa el trabajo en la implementación de los planes de trabajo diseñados, pero se reitera la recomendación de hacer referencia a los resultados obtenidos tras la aplicación de estos planes de trabajo.</t>
  </si>
  <si>
    <t>Impulsar la implementación del formato de identificación de riesgos, como insumo para la valoracion de riesgos para personas y organizaciones que buscan, aportantes de información y terceros participantes en el marco del proceso de búsqueda humanitaria, con el apoyo del equipo de prevención y protección</t>
  </si>
  <si>
    <r>
      <rPr>
        <sz val="10"/>
        <color rgb="FF000000"/>
        <rFont val="Arial"/>
        <family val="2"/>
      </rPr>
      <t xml:space="preserve">En el desarrollo de la identificación de riesgos a personas y organizaciones que buscan, apostantes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9 formatos y se formularon recomendaciones puntuales con el objetivo de mitigar al máximo los riesgos en la participación Estas acciones se focalizaron en Barrancabermeja (2), Florencia (1), Popayán (1), Mocoa (1), Samaniego (1) y La Tulia (1). 
 </t>
    </r>
    <r>
      <rPr>
        <u/>
        <sz val="10"/>
        <color rgb="FF1155CC"/>
        <rFont val="Arial"/>
        <family val="2"/>
      </rPr>
      <t>https://drive.google.com/drive/folders/1SZM8TdMedn7RKKkN43KAaGP-lEVHEiQM?usp=sharing</t>
    </r>
  </si>
  <si>
    <t>El formato es una herramienta que facilita la valoración y análisis de riesgos de persona sy prganizaciones que buscan, estas valoraciones son unproceso permanente de la operación de la Unidad en cabeza del equipo de Protección y Prevención.
 Se observa la utilización del formato en 9 acciones específicas y se anexan los soportes que dan cuenta de dicha actividad.
 Es importante detallar si hay acciones en las que no se utilice el formato y por qué?</t>
  </si>
  <si>
    <r>
      <rPr>
        <sz val="10"/>
        <color rgb="FF000000"/>
        <rFont val="Arial"/>
        <family val="2"/>
      </rPr>
      <t xml:space="preserve">En el desarrollo de la identificación de riesgos a personas y organizaciones que buscan, aportantes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23 formatos que corresponden a 7 acciones humanitarias. Allí se identificaron los riesgos de asociados a la participación, las capacidades individuales y organizacionales para responder a ellos y se formularon recomendaciones puntuales con el objetivo de mitigar al máximo los riesgos. 
 </t>
    </r>
    <r>
      <rPr>
        <u/>
        <sz val="10"/>
        <color rgb="FF1155CC"/>
        <rFont val="Arial"/>
        <family val="2"/>
      </rPr>
      <t>https://drive.google.com/drive/folders/1SZM8TdMedn7RKKkN43KAaGP-lEVHEiQM?usp=sharinge.</t>
    </r>
  </si>
  <si>
    <t>El impulso a la implementación y uso del formato, como herramienta de valoración y análisis de riesgos de personas y organizaciones que buscan, arroja resultados, pues se ha incrementado su uso en más del doble de acuerdo con el periodo anterior.
 Se observa la utilización del formato en 23 acciones específicas y se anexan los soportes que dan cuenta de dicha actividad.
 Reiteramos la importancia de detallar si hay acciones en las que no se utilice el formato y por qué?</t>
  </si>
  <si>
    <r>
      <rPr>
        <sz val="10"/>
        <color rgb="FF000000"/>
        <rFont val="Arial"/>
        <family val="2"/>
      </rPr>
      <t xml:space="preserve">En el periodo a reportar, se diligenciaron 27 formatos de identificación de riesgos a terceros participantes, en el marco de 9 acciones humanitarias. De los 27, 15 corresponden a familiares; 9 a organizaciones; 3 a excombatientes.
 Después de los respectivos análisis de riesgo para la participación, se dieron las recomendaciones necesarias para la mitigación de riesgos contra la vida libertad e integridad de los participantes, razón por la cual no fue necesario cancelar, aplazar o posponer ninguna acción y tampoco se reportaron eventos en el marco de la prevención o protección. 
 Ver: </t>
    </r>
    <r>
      <rPr>
        <u/>
        <sz val="10"/>
        <color rgb="FF1155CC"/>
        <rFont val="Arial"/>
        <family val="2"/>
      </rPr>
      <t>https://drive.google.com/drive/folders/1SZM8TdMedn7RKKkN43KAaGP-lEVHEiQM?usp=sharing</t>
    </r>
  </si>
  <si>
    <t>El impulso a la implementación y uso del formato, como herramienta de valoración y análisis de riesgos de personas y organizaciones que buscan, arroja resultados. Se observa la utilización del formato en 27 acciones específicas y se anexan los soportes que dan cuenta de dicha actividad.</t>
  </si>
  <si>
    <t>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</si>
  <si>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Se han brindado 6 asesorías técnicas para la activación de la ruta interna de protección y recomendaciones en el marco de los lineamientos de actuación con relación a riesgos y amenazas. Esto se ha desarrollado el caso de la materialización de los riesgos identificados para los aportantes y en el marco del trabajo conjunto, todas ellas con resultados satisfactorios dando culminación a cada una de las tareas y actividades planeadas en cada comisión, anteponiendo siempre la seguridad de los acompañantes y comisionados. 
 https://drive.google.com/drive/folders/16cH8l7VFfw4ibgUBmmFygO486UORaP8B?usp=sharing</t>
  </si>
  <si>
    <t>Se observa el desarrollo de una actividad permanente a cargo del equipo de prevención y protección, que es el acompañamiento para activación de la ruta interna de protección.
 La matriz es extensa y presenta más casos de las seis asesorías reportadas en el periodo, con casos también de 2021, se solicita para futuros reportes delimitar claramente los soportes para su mejor lectura y seguimiento.</t>
  </si>
  <si>
    <t>Este año se ha activado la ruta de protección para 12 personas. 
 Se tuvo conocimiento de estos casos que comenzaron a llegar desde el mes de enero del presente año en donde se conoció el primer caso. En los meses siguientes se tuvo conocimiento de nuevos casos de la siguiente manera: en febrero 2, en marzo 1, en abril 4, en mayo 4. De los doce casos, tres aplicaron para activar la ruta comunitaria y una persona cuenta con esquema activo de la UNP.
 Algunos casos fueron remitidos a la UNP, otros a la UIA/JEP. De igual manera, en todos los casos se brindó información sobre las rutas a tener en cuenta tanto para seguir con el caso como para evitar que se materialicen riesgos. A la fecha tenemos tres casos cerrados, otro caso fue descartado después de ser identificado como no correspondiente a la búsqueda, y con los demás casos, estamos a la espera de la respuesta por parte de la entidad.
 https://docs.google.com/spreadsheets/d/16jkMKmsWjuyIF2YwqTwLBa5jVpcJonzk/edit?usp=sharing&amp;ouid=105652675930842265921&amp;rtpof=true&amp;sd=true</t>
  </si>
  <si>
    <t>Se presenta la matriz de seguimiento para  la activación de la ruta de protección, con los 12 casos reportados para el semestre acumulado a 30 de junio, aunque el documento contiene también información de 2021.
Además se complementa con completa información de lugar, fecha, situacion, persoas, responsable del equipo de pyp entre otros que facilita la lectura de los casos.</t>
  </si>
  <si>
    <t>Durante el tercer trimestre del año 2022, se han brindado 2 asesorías técnicas para la activación de la ruta interna de protección y recomendaciones en el marco de los lineamientos de actuación con relación a riesgos y amenazas. Ambos casos se presentaron en el mes de Julio, el primero de ellos tiene relación con un tercero participante en el proceso de búsqueda que solicita apoyo en la activación de la ruta de protección, se le informó sobre la ruta y se generó el compromiso de apoyar en el diligenciamiento del formulario de la UNP. En el segundo caso, un servidor/a de la entidad solicita información sobre la activación de la ruta, motivo por el cual se le brinda la información solicitada. Teniendo en cuenta que el servidor/a manifiesta haber recibido valoración de riesgo por parte de la UNP y no haber aceptado esquema de protección, se solicita a la UNP indicar la información pertinente a valoraciones de riesgo del servidor/a. https://docs.google.com/spreadsheets/d/16jkMKmsWjuyIF2YwqTwLBa5jVpcJonzk/edit#gid=2032144769</t>
  </si>
  <si>
    <t>Se presenta la matriz de seguimiento para la activación de la ruta de protección, con 2 casos reportados para el tercer trimestre y un acumulado a 30 de septiembre de 14 casos. El documento contiene también información de 2021. Además se complementa con completa información de lugar, fecha, situacion, persoas, responsable del equipo de pyp entre otros que facilita la lectura de los casos.</t>
  </si>
  <si>
    <t>Diseñar la metodología estandarizada para la caracterización de lugares presuntos (cementerios y campo abierto)</t>
  </si>
  <si>
    <t xml:space="preserve">
Se realiza entrega de la versión preliminar del documento denominado "Guia para el registro de sitios de disposición" construido por la Dirección Técnica de Prospección, Recuperación e Identificación. Su versión final se proyecta entregar finalizando el segundo trimestre del año.</t>
  </si>
  <si>
    <t xml:space="preserve">Se hace referencia a un documento guía en construcción. Con el ánimo de enriquecer el avance reportado en próximos trimestres se recomienda hacer referencia a la gestión desarrollada para alcanzar el resultado de la actividad, describiendo de manera general el contenido del documento, si se ha construido en conjunto con otras áreas, los aspectos claves, las dificultades presentadas y el impacto que se espera tener con este documento. 
Esta actividad estabra programada para ser ejecutada en el primer trimestre pero no se ha concluido. Por lo tanto, es necesario que se defina cuanto antes la necesidad de ajustar la fecha de finalización para ser presentada dicha solicitud ante el Comité de Gestión. </t>
  </si>
  <si>
    <t>Durante el segundo trimestre la DTPRI dio continuidad al diseño la metodología estandarizada para la caracterización de lugares presuntos (cementerios y campo abierto). Se presenta version ajustada, la cual se encuentra en proceso de revisión y aprobación.</t>
  </si>
  <si>
    <t>Se hace referencia a un documento guía en construcción. Con el ánimo de enriquecer el avance reportado en próximos trimestres se recomienda hacer referencia a la gestión desarrollada para alcanzar el resultado de la actividad, describiendo de manera general el contenido del documento, si se ha construido en conjunto con otras áreas, los aspectos claves, las dificultades presentadas y el impacto que se espera tener con este documento. 
Esta actividad estabra programada para ser ejecutada en el primer trimestre pero no se ha concluido y este insumo es necesario ponerlo a disposición de los Grupos Internos de Trabajo Territorial.</t>
  </si>
  <si>
    <t>El dia 12 de agosto de 2022 se expidió la versión final del lineamiento para la caracterización de sitios referidos a presuntos, a cargo de la DTPRI, el cual fue remitido a todos los servidores de la UBPD el dia 16 de agosto de 2022 a traves del correo electrónico institucional; para lo cual desde el sistema de Gestión y en el marco del Modelo de Operación por Procesos, se socializó el documento IAH-LN-002. V1.</t>
  </si>
  <si>
    <t>Esta actividad estaba proyectada para ser finalizada en el primer trimestre, sin embargo, en este trimestre se logró el documento de Lineamientos para caracterización de sitios referidos a presuntos siendo este socializado. Sin embargo, para la actividad es pertinente recalcar el trabajo realizado para desarrollar esta caracterización.</t>
  </si>
  <si>
    <t>Implementar la metodología estandarizada para la caracterización de lugares presuntos (cementerios y campo abierto)</t>
  </si>
  <si>
    <t>Dirección Técnica de Prospección, Recuperación e Identificación - Grupos Internos de Trabajo Territorial</t>
  </si>
  <si>
    <t>Esta actividad se encuentra programada para ejecutarse desde el segundo trimestre del año</t>
  </si>
  <si>
    <t>De la mano con la aprobación de la versión preliminar de la metodlogia elaborada que fue objeto de ajustes, se ha venido dando inicio a su implementación y socialización con los servidores, para lo cual desde la DTPRI se ha dispuesto una herramienta a los GITT con el fin de identificar, analizar y depurar la información que nos permita establecer los presuntos lugares a intervenir para lo que resta de la vigencia.</t>
  </si>
  <si>
    <t>Se requiere ampliar información acerca de la herramienta dispuesta para los GITT con el fin de identificar, analizar y depurar la información que permita establecer los presuntos lugares a intervenir para lo que resta de la vigencia.</t>
  </si>
  <si>
    <t>El dia 16 de agosto de 2022 a traves del correo electrónico institucional, desde el sistema de Gestión y en el marco del Modelo de Operación por Procesos, se socializó el documento IAH-LN-002. V1 a todos los servidores de la UBPD.
Adicionalmente la DTPRI ha llevado a cabo reuniones de socialización de dichos lineamientos con los Grupos Internos de Trabajo Territorial, para lo cual se adjuntan actas como evidencia.</t>
  </si>
  <si>
    <t xml:space="preserve">La implementación está proyectada para realizarse hasta finalizar la vigencia y los avances presentados a tercer trimestre se enfocan en la socialización de la herramienta desarrollada, la gestión se evidencia en los soportes recibidos. Se sugiere que para el próximo trimestre se diseñe un plan de trabajo que de cuenta de la labor de impulso y que se describa los logros alcanzados a partir de esta acción. </t>
  </si>
  <si>
    <t>Construir el Plan operativo de intervención técnico forense para la búsqueda en campo que conduzca a las acciones humanitarias planeadas (prospección y recuperación de cuerpos), asociadas a los Planes regionales de búsqueda.</t>
  </si>
  <si>
    <r>
      <rPr>
        <u/>
        <sz val="10"/>
        <color rgb="FF000000"/>
        <rFont val="Arial"/>
        <family val="2"/>
      </rPr>
      <t xml:space="preserve">La DTPRI construyo los siguientes planes operativos técnico forense para la búsqueda en campo, los cuales fueron implementados en las acciones humanitarias de prospección y recuperación de cuerpos, realizadas durante el primer trimestre de 2022, asociadas a los Planes regionales de búsqueda:
 -PRB del Magdalena Medio Caldense
 -PRB Montes de María y Morrosquillo
 -PRB Sarare
 -PRB Pacífico Medio
 -PRB Sur occidente de Casanare 
 -PRB Caquetá Sur
 -PRB Caquetá Centro
 -RB del Sur del Huila
 -PRB Plan Regional de Búsqueda del Oriente del Cauca
 -PRB de Suroeste Antioqueño (En formulación)
 -PRB del Centro - Sur del Magdalena y Noroccidente del Cesar - (En Formulación)
 -PRB de San José del Guaviare (En formulación):
 -PRB Cordillera Central (En formulación)
 -PRBa del Meta, subregión Puerto Gaitán (en formulación)
 -PRB Sur de Urabá (En formulación).
</t>
    </r>
    <r>
      <rPr>
        <b/>
        <u/>
        <sz val="10"/>
        <color rgb="FF000000"/>
        <rFont val="Arial"/>
        <family val="2"/>
      </rPr>
      <t xml:space="preserve">EPP
</t>
    </r>
    <r>
      <rPr>
        <u/>
        <sz val="10"/>
        <color rgb="FF000000"/>
        <rFont val="Arial"/>
        <family val="2"/>
      </rPr>
      <t xml:space="preserve">Durante el primer trimestre de 2022, se construyeron 11 Planes de Contigencia correspondientes a cada una de las Prospecciones y Recuperaciones que se llevaron a cabo por parte del equipo de la DTPRI. Estos fueron construidos con los servidores y servidoras que harían parte de la acción humanitaria, y se tuvieron en cuenta aspectos como la construcción del directorio de contactos de emergencia en el territorio, contactos de los familiares en caso de una emergencia, el alistamiento de los documentos que requiere la SGTT para el acceso a lugares, los elementos de bioseguridad, la valoración de riesgos y situación de orden público, entre otros. Sumado a ello se estableció la ruta de acción en caso de alguna contigencia, la cual consiste en tener claro quién se comunica con las fuentes en territorio en caso de la emergencia, así como con el/la enlace y Asesora de Prevención y Protección.  
</t>
    </r>
    <r>
      <rPr>
        <u/>
        <sz val="10"/>
        <color rgb="FF1155CC"/>
        <rFont val="Arial"/>
        <family val="2"/>
      </rPr>
      <t>https://drive.google.com/drive/folders/18GSwRz3d9Kxb6maDaeogCVjWbKKqAOB6?usp=sharing</t>
    </r>
  </si>
  <si>
    <t xml:space="preserve">Se evidencia un proceso de planeación detallado y exhaustivo. Se sugiere establecer contacto con los equipos territoriales que serán objeto de intervención para las acciones humanitarias a realizar en la vigencia. Así mismo, que desde los equipos territoriales tambien se garantice la inclusión de estas acciones en los planes operativos de los planes regionales de búsqueda. 
De otra parte, se sugiere establecer qué dificultades y logros se han presentado durante el trimestre.
</t>
  </si>
  <si>
    <t>La DTPRI construyó los siguientes planes operativos técnico forense para la búsqueda en campo, los cuales fueron implementados en las acciones humanitarias de prospección y recuperación de cuerpos, realizadas durante el segundo  trimestre de 2022, asociadas a los Planes regionales de búsqueda:
- PRB Puertos del Magdalena Medio
- PRB Centro y Sur de Magdalena
- PRB Búsqueda Sur del Huila
- PRB Magdalena Medio Caldense
- PRB Centro de Antioquia (En construcción)
- PRB Suroccidente del Casanare
- PRB centro y sur de Magdalena y noroccidente del Cesar
- PRB Montes de María y Morrosquillo
Dificultades durante el período:
Durante el mes de mayo fueron aplazadas tres comisiones: Montes de María – Sucre, Dabeiba –Antioquia y Paz de Ariporo - Casanare por temas de seguridad en terreno asociadas al período electoral y a otras situaciones de orden público.
Logro: Se evidencia una mejora en la articulación interna para la planeación y ejecución de acciones humanitarias entre los técnicos, el Coordinador del grupo interno de prospección y el Director Técnico de Prospección, recuperación e identificación.</t>
  </si>
  <si>
    <t>Se sugiere articular estos planes operativos técnico forenses con los Equipos Internos de Trabajo Territorial, de tal forma, que ellos tambien puedan incluir tareas previas o posteriores en sus Planes Operativos de trabajo de los Planes Regionales de Búsqueda, aí mismo, se sugiere establecer en qué momento de la planeación se pone a consideración el documento de las personas y organizaciones de la sociedad civil que buscan a sus familiares y seres queridos.
Ya que fueron aplazadas 3 comisiones por efectos de seguridad en territorio, se sugiere establecer si esto afecta el cumplimiento de metas para la vigencia y si estos aplazamientos ya fueron reemplazados por otros municipios priorizados que si puedan ser intervenidos en lo que resta de la vigencia; buscando en todo caso, el cumplimiento de metas y el eficiente uso de los recursos durante la vigencia.
Debido a que la información es confidencial, no se puede hacer un seguimiento detallado a los planes operativos de intervención formulados.</t>
  </si>
  <si>
    <r>
      <rPr>
        <sz val="10"/>
        <color rgb="FF000000"/>
        <rFont val="Arial"/>
        <family val="2"/>
      </rPr>
      <t xml:space="preserve">La DTPRI construyo los siguientes planes operativos técnico forense para la búsqueda en campo, los cuales fueron implementados en las acciones humanitarias de prospección y recuperación de cuerpos, realizadas durante el tercer trimestre de 2022, asociadas a los Planes regionales de búsqueda:
1.PRB Centro Oriente
2. PRB del sur de Urabá
3.Resguardo Indígena San Lorenzo - Medida Cautelares Auto AT SAR-090 de 2022
4.PRB Caquetá
5. PRB Suroccidente del Casanare
6. PRB Suroccidente del Casanare
7.Medidas cautelares (Auto 114 del 3 de agosto de 2020) decretadas por la JEP – y PRB centro y sur de Magdalena y noroccidente del Cesar
8. PRB Pacífico Medio
9. PRB Sur del Valle y Norte del Cauca
10.PRB Catatumbo
11.PRB Barranca Región
12.PRB Alto y Medio Atrato
13. PRB Centro del Cesar
14.- PRB Norte del Cesar 
</t>
    </r>
    <r>
      <rPr>
        <b/>
        <sz val="10"/>
        <color rgb="FF000000"/>
        <rFont val="Arial"/>
        <family val="2"/>
      </rPr>
      <t>Dificultades durante el período:</t>
    </r>
    <r>
      <rPr>
        <sz val="10"/>
        <color rgb="FF000000"/>
        <rFont val="Arial"/>
        <family val="2"/>
      </rPr>
      <t xml:space="preserve">
-Se presentaron represamientos en solicitudes de acceso a lugares debido a las múltiples acciones humanitarias que se programaron para los últimos meses del año.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-El incumplimiento a los acuerdos establecidos por parte de la Alcaldía para la intervención del Cementerio Alterno de El Copey (Cesar), dificultaron la realización del 100% de las tareas que se tenían programadas de acuerdo con el plan operativo propuesto.
</t>
    </r>
    <r>
      <rPr>
        <b/>
        <sz val="10"/>
        <color rgb="FF000000"/>
        <rFont val="Arial"/>
        <family val="2"/>
      </rPr>
      <t>Logro:</t>
    </r>
    <r>
      <rPr>
        <sz val="10"/>
        <color rgb="FF000000"/>
        <rFont val="Arial"/>
        <family val="2"/>
      </rPr>
      <t xml:space="preserve"> Se evidencia una mejora en la articulación interna para la planeación y ejecución de acciones humanitarias entre los técnicos, el Coordinador del grupo interno de prospección y el Director Técnico de Prospección, recuperación e identificación.</t>
    </r>
  </si>
  <si>
    <t>Debido a que la información es confidencial, no se puede hacer un seguimiento detallado a los planes operativos de intervención formulados.</t>
  </si>
  <si>
    <t>Realizar acciones previas de articulación para la identificación de riesgos, la emisión de los avales y las recomendaciones de prevención y protección en el marco de las comisiones a terreno de prospección y recuperación</t>
  </si>
  <si>
    <t>Asesora de la Dirección General encargado de prevención y protección</t>
  </si>
  <si>
    <t>Durante el primer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Magdalena Medio (2), Sur de Urabá (2), Norte del Valle (2), Suroeste Antioqueño (2), Norte del Cauca (1), Pacífico Medio (1) y Montes de María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https://docs.google.com/spreadsheets/d/1XB3-FhpcfgTZnxEdJ_nEzBcNas-KYDTb/edit#gid=637860277</t>
  </si>
  <si>
    <t>Las acciones previas de articulación para la prevención de riesgos, son también actividades de carácter permanente del acompañamiento del equipo de PyP, para el periodo se reportan 11.
 Como soporte se adjunta el cronograma de mesas de análisis, sin embargo, no es fácil identificar en los más de 70 registros, cuáles son relacionados específicamente con estas acciones previas de articulación, se solicita para futuros reportes delimitar claramente los soportes para su mejor lectura y seguimiento.</t>
  </si>
  <si>
    <t xml:space="preserve">"Durante el segundo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Tolima (1), Casanare (2), Santander (1), Cauca (1), Antioquia (1), Arauca (1), Putumayo (1), Meta y Amazonas (1), Cesar (1), Caldas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https://drive.google.com/drive/folders/18GSwRz3d9Kxb6maDaeogCVjWbKKqAOB6"
</t>
  </si>
  <si>
    <t>Actividad de carácter permanente liderada por el equipo de P y P, que registra nuevamente once (11) acciones previas de articulación.
Estas acciones facilitan laidentificación de riesgos para los desplazamientos planteados.
En la matriz se plantea el desarrollo y evidencia de las actividades adelantadas.</t>
  </si>
  <si>
    <r>
      <rPr>
        <sz val="10"/>
        <color rgb="FF000000"/>
        <rFont val="Arial"/>
        <family val="2"/>
      </rPr>
      <t xml:space="preserve">Durante el tercer trimestre de 2022, se adelantaron trece (13) acciones previas de articulación para la identificación de riesgos, la emisión de los avales y las recomendaciones de prevención y protección en el marco de las comisiones a terreno de prospección y recuperación. Estas acciones se focalizaron en los departamentos de Casanare (1), Caquetá (1), Cesar (1), Norte de Santander (2), Valle (2), Bolívar (1), Chocó (1), Antioquia (1), Sucre y Bolívar (1), Cesar y La Guajira (1), Tolima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t>
    </r>
    <r>
      <rPr>
        <u/>
        <sz val="10"/>
        <color rgb="FF1155CC"/>
        <rFont val="Arial"/>
        <family val="2"/>
      </rPr>
      <t>https://drive.google.com/drive/folders/18GSwRz3d9Kxb6maDaeogCVjWbKKqAOB6</t>
    </r>
    <r>
      <rPr>
        <sz val="10"/>
        <color rgb="FF000000"/>
        <rFont val="Arial"/>
        <family val="2"/>
      </rPr>
      <t xml:space="preserve">
 Por ajustes internos del Equipo de Pevención y Protección, para los siguientes trimestres, estas acciones se reportarán en nuestra matriz de seguimiento a comisiones.</t>
    </r>
  </si>
  <si>
    <t>Actividad de carácter permanente liderada por el equipo de P y P. Para el tercer trimestre se registran trece (13) acciones previas de articulación.
Estas acciones facilitan laidentificación de riesgos para los desplazamientos planteados.
En la matriz se plantea el desarrollo y evidencia de las actividades adelantadas.</t>
  </si>
  <si>
    <t>Realizar los trámites respectivos para el acceso y protección de los lugares en los que se presuma la ubicación de personas, en los casos que se requiera.</t>
  </si>
  <si>
    <t xml:space="preserve">Subdirección General Técnica y Territorial - Grupos Internos de Trabajo Territorial - Direcciones Técnicas, </t>
  </si>
  <si>
    <t>El Grupo interno de prospección de la DTPRI en coordinación con las DTM y la SGTT, realizaron los trámites respectivos para el acceso y protección de los lugares intervenidos durante el primer trimstre del año, en los que se presuma la ubicación de personas
 - Resolución 2319 de 2021: Cementerio El Tarso, municipio de caldono
 - Resolución 2426 de 2021: Cementerio de Málaga - Bucaramanga Santander 
 - Resolución 2448, 2453, 2454, de 2021 y Resolución 003 de 2022: Sucre, Ovejas
 - Resolución 079 de 2022 : Cementerio San José de Urrao - Antioquia.
 - Resolución 087 de 2022 : Predio en Urrao Antioquia
 - Resolución 093,094,095,096,097 y 100 de 2022 : Samaná Caldas
 - Resolución 168 de 2022: Chámeza Casanare.
 - Memorando UBPD-3-2022-002611, Memorando UBPD-3-2022-002233, Memorando UBPD-3-2022-002230 de 2022: Montañita, Bello Horizonte y Valparaíso Caquetá.
 - Resolución No. 2319 de 2021. Cementerio veredal El Tarso
 - Resolución 253 de 2022 Acceso a Lugares - Alejandría, Florencia
 - Resolución 254 de 2022 - Cementerio San José Suaza</t>
  </si>
  <si>
    <t>Se evidencia un adelanto importante en la formulación y aprobación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se tenían previstos o si se han generado dificultades para este proceso con algunos otros.</t>
  </si>
  <si>
    <t>El Grupo interno de prospección de la DTPRI en coordinación con las DTM y la SGTT, realizaron los trámites respectivos para el acceso y protección de los lugares intervenidos durante el segundo  trimstre del año, en los que se presuma la ubicación de personas
 - Memorando no UBPD-3-2022-003822 : San Juanito - Predio la primavera - Meta
- Resolución No. 309 de 2022: cementerio corregimenta La Tulia  - Bolivar. Valle del Cauca
-Resolución No. 364 de 2022 : La Siria, ubicado en la vereda Aguas Claras, municipio de Roncesvalles, departamento del Tolima
- Resolución No. 426  de 2022: Cementerio comunitario veredas Acaé y Topacio, ubicado en el municipio de Orito, departamento de Putumayo
- Resolución No. 444  de 2022 : cementerio Nuestra Señora de Las Mercedes, ubicado en el municipio de Matanza, departamento de Santander
- Resolución No. 460 de 2022:Cementerio municipal de Aguazul, ubicado en el municipio de Aguazul, departamento de Casanare.
- Resolución No. 571 de 2022: cementerio comunitario La Victoria, ubicado en el área no municipalizada de La Victoria, departamento del Amazonas.
- Resolución No. 572 de 2022: Isla Grillo, ubicado en el área no municipalizada de La Victoria, departamento del Amazonas.
- Memorando UBPD-3-2022-008128 : Cementerio Central Católico de Santander de Quilichao.</t>
  </si>
  <si>
    <t>Dentro de los avances se detallan los actos administrativos y/o documentos generados para el acceso y protección de lugares, sin embargo, dentro del avance no se identifica si existieron reprocesos o dificultades para poder acceder o proteger algún(os) lugares, así mismo, se sugiere incluir avances en cuanto a las medidas que se tomaron producto de esos actos administrativos, por ejemplo, la forma en que se pudo o no acceder al lugar y la forma en que fueron protegidos los lugares tramitados.
Debido a que la información es confidencial, no se puede hacer un seguimiento detallado a los trámites entregados.</t>
  </si>
  <si>
    <t>El Grupo interno de prospección de la DTPRI en coordinación con las DTM y la SGTT, realizaron los trámites respectivos para el acceso y protección de los lugares intervenidos durante el tercer trimstre del año, en los que se presuma la ubicación de personas.
 -Resolución No. 726 de 2022  : Versalles - Paujil - Caqueta
- Resolución No. 769 de 2022: Isla del Silencio - Cartagena de Chairà - Caquetá
- Resolución No. 773 de 2022: Cementerio Aguazul casanare
- Resolución No. 410  de 2022: Patio Bonito, ubicado en la vereda Alto Bonito, municipio de Dabeiba, departamento de Antioquia
- Resolución No. 411 de 2022: El Terco, municipio de Dabeiba, departamento de Antioquia
- Resolución No. 881 de 2022: Cementerio Municipal de Bucaramanga  - santander
- Resolución No. 898  de 2022: Predio El Venado, vereda Toche, Municipio de Palmira, Valle del Cauca
- Memorando UBPD-3-2022-013789 Hallazgo Fortuito - Becerril (Cesar).
-Memorando UBPD-3-2022-013862 Hallazgo Fortuito - El Molino (La Guajira)
- Resolución No. 1006  de 2022: Cementerio San Antonio de Padua corregimiento La Vega de San Antonio, Municipio La Playa de Belén (Norte de Santander)</t>
  </si>
  <si>
    <t xml:space="preserve">Se mantiene el avance en la construcción de actos administrativos para el acceso y protección de lugares en los que se presuma ubicación de personas.
No se identifica si existieron reprocesos o dificultades para poder acceder o proteger algún(os) lugares, así mismo, se sugiere incluir avances en cuanto a las medidas que se tomaron producto de esos actos administrativos, por ejemplo, la forma en que se pudo o no acceder al lugar y la forma en que fueron protegidos los lugares tramitados.
Debido a que la información es confidencial, no se puede hacer un seguimiento detallado a los trámites entregados. </t>
  </si>
  <si>
    <t>Proyectar los actos administrativos que correspondan para el acceso a lugares donde concurra el supuesto enunciado del articulo 7 y 8,1 a la Subdirección General Técnica y Territorial, y los que correspondan al art.8, numeral 2 del Decreto Ley 589 del 2017 a la Oficina Asesora Jurídica para la firma de la Directora General.</t>
  </si>
  <si>
    <t>Subdirección General Técnica y Territorial - Oficina Asesora Jurídica</t>
  </si>
  <si>
    <t>Dirección General y Dirección técnica de Prospección</t>
  </si>
  <si>
    <t>SGTT: Para el primer trimestre se han proyectado dieciocho (18) actos administrativos de acceso a lugares en los términos de los artículos 6, 7 y 8.1 del Decreto Ley 589 de 2017, siendo estos:
 1. Resolución No. 003 del 3 de enero de 2022.
 2. Resolución No. 008 del 4 de enero de 2022.
 3. Resolución No. 079 del 20 de enero de 2022.
 4. Resolución No. 087 del 21 de enero de 2022.
 5. Resolución No. 093 del 24 de enero de 2022.
 6. Resolución No. 094 del 24 de enero de 2022.
 7. Resolución No. 095 del 24 de enero de 2022.
 8. Resolución No. 096 del 24 de enero de 2022.
 9. Resolución No. 097 del 24 de enero de 2022.
 10. Resolución No. 100 del 24 de enero de 2022.
 11. Resolución No. 168 del 4 de febrero de 2022.
 12. Memorando UBPD-3-2022-002230 de 10 de febrero de 2022.
 13. Memorando UBPD-3-2022-002233 de 10 de febrero de 2022.
 14. Memorando UBPD-3-2022-002611 de 16 de febrero de 2022.
 15. Resolución No. 253 del 3 de marzo de 2022.
 16. Resolución No. 254 del 3 de marzo de 2022.
 17. Memorando UBPD-3-2022-003822 de 11 de marzo de 2022.
 18. Resolución No. 309 de 18 de marzo de 2022.
 OAJ: Durante el primer trimestre de la vigencia 2022, la Oficina Asesora Jurídica no ha recibido solicitud para la proyección de la resolución que ordena la búsqueda, de conformidad con el artículo 8.2 del Decreto Ley 589 de 2017.</t>
  </si>
  <si>
    <t>Se evidencia un adelanto importante en la expedición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solicitó la DTPRI o si se han generado dificultades para este proceso.
Así mismo, establecer si no se ha requerido la aprobación de acceso de lugares desde el rol jurídico que tiene la Oficina Asesora Jurídica y explicar el por qué</t>
  </si>
  <si>
    <t>OAJ: Durante el segundo trimestre de la vigencia 2022, la Oficina Asesora Jurídica no ha recibido solicitud para la proyección de la resolución que ordena la búsqueda, de conformidad con el artículo 8.2 del Decreto Ley 589 de 2017.
SGTT: En el segundo trimestre del año se han proyectado catorce (14) actos administrativos (Resoluciones y memorandos de acceso a lugares) en los términos de los artículos 6, 7 y 8.1 del Decreto Ley 589 de 2017, siendo estos:
1. Resolución No. 364 del 8 de abril de 2022
2. Resolución No. 410 del 22 de abril de 2022
3. Resolución No. 411 del 22 de abril de 2022
4. Resolución No. 426 del 28 de abril de 2022
5. Resolución No. 435 del 2 de mayo de 2022
6. Resolución No. 444 del 3 de mayo de 2022
7. Resolución No. 460 del 9 de mayo de 2022
8. Resolución No. 571 del 23 de mayo de 2022
9. Resolución No. 572 del 23 de mayo de 2022
10. Memorando UBPD-3-2022-008128 de 6 de junio de 2022
11. Memorando UBPD-3-2022-008112 de 6 de junio de 2022
12. Resolución No. 726 del 16 de junio de 2022
13. Resolución No. 769 del 29 de junio de 2022
14. Resolución No. 773 del 30 de junio de 2022</t>
  </si>
  <si>
    <t>Frente a la información reportada por la SGTT, es importante que se revisen los actos administrativos generados, lo anterior, considerando que en la actividad 56 por ejemplo se incluyó la "Resolución No. 309 de 2022: cementerio corregimenta La Tulia  - Bolivar. Valle del Cauca, pero en esta actividad no se enunció" ni tampoco el " Memorando no UBPD-3-2022-003822 : San Juanito - Predio la primavera - Meta". De hecho, en la actividad 56 se contabilizan 9 actos administrativos o memorandos y en esta actividad reportan 14.
Finalmente, se sugiere incluir, si durante la construcción de los actos adminstrativos se presentaron dificultades o eventos que no permitieron proyectar y aprobar dichos documentos.</t>
  </si>
  <si>
    <r>
      <rPr>
        <b/>
        <sz val="10"/>
        <color rgb="FF000000"/>
        <rFont val="Arial"/>
        <family val="2"/>
      </rPr>
      <t xml:space="preserve">OAJ: </t>
    </r>
    <r>
      <rPr>
        <sz val="10"/>
        <color rgb="FF000000"/>
        <rFont val="Arial"/>
        <family val="2"/>
      </rPr>
      <t xml:space="preserve">Durante el tercer trimestre del 2022, a la Oficina Asesora Jurídica no le ha sido radicada solicitud para la proyección de la resolución que ordena la búsqueda, de conformidad con los requisitos establecidos en el artículo 8,2 del Decreto Ley 589 de 2017.
</t>
    </r>
    <r>
      <rPr>
        <b/>
        <sz val="10"/>
        <color rgb="FF000000"/>
        <rFont val="Arial"/>
        <family val="2"/>
      </rPr>
      <t xml:space="preserve">SGTT: </t>
    </r>
    <r>
      <rPr>
        <sz val="10"/>
        <color rgb="FF000000"/>
        <rFont val="Arial"/>
        <family val="2"/>
      </rPr>
      <t xml:space="preserve">En el tercer trimestre del año se han proyectado catorce (14) actos administrativos (Resoluciones y memorandos de acceso a lugares) en los términos de los artículos 6, 7 y 8.1 del Decreto Ley 589 de 2017, siendo estos: 
1.        Resolución 863 de 19 de julio de 2022 
2.        Resolución 881 de 28 de julio de 2022 
3.        Resolución 898 de 2 de agosto de 2022 
4.        Resolución 981 de 12 de agosto de 2022 
5.        Resolución 1006 de 23 de agosto de 2022 
6.        Resolución 1018 de 26 de agosto de 2022 
7.        Resolución 1074 de 8 de septiembre de 2022 
8.        Resolución 1155 de 19 de septiembre de 2022
9.        Resolución 1156 de 19 de septiembre de 2022
10.        Resolución 1181 de 23 de septiembre de 2022
11.        Resolución 1182 de 23 de septiembre de 2022
12.        Resolución 1183 de 23 de septiembre de 2022
13.        Memorando UBPD-3-2022-013789 de 23 de septiembre de 2022
14.        Memorando UBPD-3-2022-013862 de 27 de septiembre de 2022
Por su parte, en lo relativo a la retroalimentación del segundo trimestre, nos permitimos aclarar que los actos administrativos correspondientes al hallazgo de cadáver en la vereda el Carmen, municipio de San Juanito, Meta (Memorando UBPD-3-2022-003822 del 11 de marzo de 2022) y el acceso al Cementerio la Tulia (Resolución 309 del 18 de marzo de 2022) fueron reportados en el primer trimestre conforme a su fecha de expedición.
</t>
    </r>
  </si>
  <si>
    <t xml:space="preserve">De acuerdo con la gestión reportada, se evidencia un adelanto importante en la expedición de los actos administrativos que se requieren para efectos de proteger y acceder a los lugares. Los soportes son correspondientes a lo descrito en el avance, sin embargo, se debe ajustar la fecha de la primera resolución en el avance. De igual forma, se recuerda que la emisión temprana de estos trámites permitirá agilizar los procesos de búsqueda durante la vigencia.
Por otro lado, para este trimestre desde el rol jurídico no se ha requerido la aprobación de acceso a lugares, por lo tanto a la Oficina Asesora Jurídica no le ha sido radicada ninguna solicitud para la proyección de una resolución. </t>
  </si>
  <si>
    <t>Implementar el Plan operativo de intervención técnico forense para la búsqueda en campo que conduzca a las acciones humanitarias planeadas (prospección y recuperación de cuerpos), asociadas a los Planes regionales de búsqueda.</t>
  </si>
  <si>
    <t>Durante el primer trimestre del año se intervinieron 138 lugares mediante acciones de prospección y recuperación y que se encuentran inscritos dentro del RNFCIS asociados a Planes Regionales de búsqueda y autos proferidos por la JEP, lo que evidencia una efectiva implementación de los planes operativos trabajados: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sesenta y cinco (65) acciones de recuperación y diecinueve (19) cuerpos recuperados en el Cementerio La Dolorosa en Puerto Berrio.
 En total durante los meses de enero a marzo de 2020 la DTPRI realizó 59 prospecciones, 91 acciones de recuperación y 45 cuerpos recuperados.</t>
  </si>
  <si>
    <t>A pesar de los tiempos pre-electorales que vive el país, se evidencia una fuerte incidencia en el territorio por parte de la DTPRI para la intervención de lugares, siendo este un aspecto positivo a resaltar dados los riesgos asociados en esta época.
Se sugiere incluir dentro del avance si los sitios intervenidos realmente correspondían a los planeados o si hubo necesidad de ajustar el plan de trabajo durante la marcha. Esto permitirá tomar decisiones para posibles dificultades encontradas en el proceso de implementación de acciones humanitarias.</t>
  </si>
  <si>
    <t>Durante el segundo trimestre del año se intervinieron 181 lugares mediante acciones de prospección y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t>
  </si>
  <si>
    <t>Se evidencia el incremento de lugares intervenidos durante el segundo trimestre de 2022. sin embargo, se sugiere realizar un análisis de los lugares intervenidos con relación a los sitios (referidos y presuntos) encontrados en el RNFCIS, para realizar un análisis de las intervenciones frente al universo de sitios. Esto permitirá dimensionar y proyectar la intervención de lugares para esta y las siguientes vigencias.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t>
  </si>
  <si>
    <r>
      <rPr>
        <sz val="10"/>
        <color rgb="FF000000"/>
        <rFont val="Arial"/>
        <family val="2"/>
      </rPr>
      <t xml:space="preserve">Durante el tercer trimestre del año se intervinieron 90 lugares mediante acciones de prospección y recuperación asociados a Planes Regionales de búsqueda y autos proferidos por la JEP, lo que evidencia una efectiva implementación de los planes operativos trabajados: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Municipal de Bucaramanga – Santander – Plan Nacional de Búsqueda: 8 lugares intervenidos.
8.Cementerio Alterno de El Copey (Cesar) - Medidas cautelares (Auto 114 del 3 de agosto de 2020) decretadas por la JEP – y PRB centro y sur de Magdalena y noroccidente del Cesar: 15 lugares intervenidos.
9.El Estero – San Antonio Buenaventura - PRB Pacífico Medio: 2 lugares intervenidos.
10.Cementerio Cartagena del Chaira – Caquetá - PRB Caquetá Norte: 13 lugares intervenidos.
11.Predio El Venado, vereda Toche, Municipio de Palmira, Valle del Cauca - PRB Sur del Valle y Norte del Cauca: 1 Lugar Intervenido.
12.Cementerio San Antonio de Padua corregimiento La Vega de San Antonio, Municipio La Playa de Belén (Norte de Santander) - PRB Catatumbo: 1 Lugar Intervenido.
13.Cementerio Municipal de Cantagallo - PRB Barranca Región:  1 lugar Intervenido.
14.Bagadó - Chocó - PRB Alto y Medio Atrato: 2 lugares Intervenidos.
15.Becerril – César: PRB Centro del Cesar: 2 lugar Intervenido.
16.El Molino – Guajira - PRB Norte del Cesar - Sur de la Guajira: 1 lugar Intervenido.
En total, durante los meses de julio a septiembre de 2022 la DTPRI realizó 17 prospecciones, 68 acciones de recuperación y 67 cuerpos recuperados.
</t>
    </r>
    <r>
      <rPr>
        <b/>
        <sz val="10"/>
        <color rgb="FF000000"/>
        <rFont val="Arial"/>
        <family val="2"/>
      </rPr>
      <t xml:space="preserve">Encargado de Protección y Prevención (EPP)
</t>
    </r>
    <r>
      <rPr>
        <sz val="10"/>
        <color rgb="FF000000"/>
        <rFont val="Arial"/>
        <family val="2"/>
      </rPr>
      <t>"Durante el tercer trimestre se elaboraron 13 Planes de Contigencia correspondientes a los siguientes lugares: Aguazul, Casanare; Versalles e Isla del Silencio, Caquetá; El Copey, Cesar; Las Vegas, La Gabarra, Norte de Santander; El Estero, San Antonio; Valle del Cauca; Palmira, El Toche, Valle del Cauca; La Playa de Belén, Norte de Santander; Cantagallo, Bolívar; Bagadó, Conondo, Brisas, Cascajero, Pasagueda, Chocó; Puerto Berrio, Antioquia; Chalán, Ovejas, Sucre; Becerril, Cesar; y Anzoátegui, Tolima. El objetivo es involucrar a todas las áreas de la UBPD que participan en el alistamiento e implementación de las prospecciones y recuperaciones, con el fin de revisar y tener al día todos los requerimientos administrativos, juridicos y técnicos. Sumado a ello, desde prevención y protección además de convocar a los espacios para revisar el diligenciamiento y cumplimiento, elaboramos 3 directorios telefónicos: el de las personas de la UBPD (con sus respectivos contactos de emergencia), el de los familares y terceros, y el de autoridades locales, hospitales, bomberos, Personería, Defensoría del Pueblo, Alcaldía, organizaciones de cooperación internacional, entre otras, con el fin de establecer una red de contactos de emergencia que nos apoye ante las emergencias que se puedan presentar durante la acción humanitaria. Una vez se construyen estos directorios, se establce la ruta de actuación, es decir qué persona contacta a quién según la emergencia, y también se dialoga con los GITT acerca de cuántos espacios de relacionamiento y pedagogía se tuvieron previo a la planeación de la prospección y recuperación, debido a que estas acciones son necesarias para la generación de legitimidad y reconicmiento en el territorio.</t>
    </r>
    <r>
      <rPr>
        <b/>
        <sz val="10"/>
        <color rgb="FF000000"/>
        <rFont val="Arial"/>
        <family val="2"/>
      </rPr>
      <t xml:space="preserve">
</t>
    </r>
    <r>
      <rPr>
        <b/>
        <u/>
        <sz val="10"/>
        <color rgb="FF1155CC"/>
        <rFont val="Arial"/>
        <family val="2"/>
      </rPr>
      <t>https://drive.google.com/drive/folders/18GSwRz3d9Kxb6maDaeogCVjWbKKqAOB6</t>
    </r>
    <r>
      <rPr>
        <b/>
        <sz val="10"/>
        <color rgb="FF000000"/>
        <rFont val="Arial"/>
        <family val="2"/>
      </rPr>
      <t xml:space="preserve">
</t>
    </r>
  </si>
  <si>
    <r>
      <rPr>
        <sz val="10"/>
        <color rgb="FF000000"/>
        <rFont val="Arial"/>
        <family val="2"/>
      </rPr>
      <t>En comparación</t>
    </r>
    <r>
      <rPr>
        <b/>
        <sz val="10"/>
        <color rgb="FF000000"/>
        <rFont val="Arial"/>
        <family val="2"/>
      </rPr>
      <t xml:space="preserve"> </t>
    </r>
    <r>
      <rPr>
        <sz val="10"/>
        <color rgb="FF000000"/>
        <rFont val="Arial"/>
        <family val="2"/>
      </rPr>
      <t>a los trimestres anteriores, se evidencia una reducción en la cantidad de lugares intervenidos. Se sugiere incluir dentro del avance si los sitios intervenidos corresponden a los planeados o si hubo necesidad de ajustar el plan de trabajo durante la marcha. Esto permitirá tomar decisiones para posibles dificultades encontradas en el proceso de implementación de acciones humanitarias.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t>
    </r>
    <r>
      <rPr>
        <b/>
        <sz val="10"/>
        <color rgb="FF000000"/>
        <rFont val="Arial"/>
        <family val="2"/>
      </rPr>
      <t xml:space="preserve">
Encargado de Protección y Prevención (EPP)
</t>
    </r>
    <r>
      <rPr>
        <sz val="10"/>
        <color rgb="FF000000"/>
        <rFont val="Arial"/>
        <family val="2"/>
      </rPr>
      <t>Se evidencia la construcción de 13 Planes de Contigencia, la descripción de sus objetivos, la convocatoria a los espacios para revisar el diligenciamiento y cumplimiento, la elaboración de 3 directorios telefónicos para la elaboración de la ruta de actuación.</t>
    </r>
    <r>
      <rPr>
        <b/>
        <sz val="10"/>
        <color rgb="FF000000"/>
        <rFont val="Arial"/>
        <family val="2"/>
      </rPr>
      <t xml:space="preserve"> </t>
    </r>
  </si>
  <si>
    <t>Elaborar y presentar informe ejecutivo con el resultado de las acciones humanitarias realizadas (prospección y recuperación de cuerpos).</t>
  </si>
  <si>
    <t>Grupos Internos de Trabajo Territorial - Subdirección General Técnica y Territorial</t>
  </si>
  <si>
    <t>Durante el primer trimestre el Grupo Interno de Prospección de la DTPRI presento un total de 12 Informes Ejecutivos de las acciones humanitarias realizadas de prospección y recuperación de cuerpos:
 1.Samaná Caldas - PRB del Magdalena Medio Caldense
 2.Ovejas - Sucre: PRB Montes de María y Morrosquillo
 3. Málaga – Santander: PRB Sarare 
 4.Urrao – Antioquia: PRB de Suroeste Antioqueño (En formulación
 5.Cali - Buenaventura: PRB Pacífico Medi
 6.El Copey – César: Medidas cautelares (Auto 114 del 3 de agosto de 2020) decretadas por la JEP y Plan Regional de Centro - Sur del Magdalena y Noroccidente del Cesar - En Formulación
 7.Montañita – Caquetá: PRB Caquetá Sur:
 8.Chámeza – Casanare: PRB Sur occidente de Casanare
 9.San José del Guaviare: PRB de San José del Guaviare (En formulación 
 10.Tarso – Cauca: PRB Plan Regional de Búsqueda del Oriente del Cauca
 11.Alejandría - Caquetá: PRB Caquetá Centro
 12.Suaza – Huila: PRB Sur del Huila</t>
  </si>
  <si>
    <t>El avance es consecuente con lo requerido por la actividad, sin embargo, se sugiere incluir algún detalle relacionado con los principales logros y dificultades a la hora de materializar cada acción humanitaria implementada. Lo anterior, considerando que los soportes al ser confidenciales y reservados, no pemiten entender el comportamiento de estas intervenciones durante este proceso de retroalimentación.</t>
  </si>
  <si>
    <t>Durante el segundo  trimestre el Grupo Interno de Prospección de la DTPRI presento un total de 21 Informes Ejecutivos de las acciones humanitarias realizadas de prospección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4.Acevedo - Huila - PRB Regional de Sur del Huila
5.Roncesvalles – Tolima - PRB Cordillera Oriental (En construcción)
6.Samoré – Norte de Santander - PRB Sarare
7.Chibolo – Magdalena y Barranquilla: PRB Atlántico-Río Magdalena (En construcción)
8.Musanda – Barrancabermeja: PRB Magdalena Medio Caldense
9.Puracé – Huila - PRB Regional de Sur del Huila)
10.San José de Isnos – Popayán: PRB de Búsqueda del Oriente del Cauca
11.Cubarral – Meta:  PRB del Meta (subregión Alto y Medio Ariari)
12.Dorada – Caldas: PRB Magdalena Medio Caldense 
13.Orito – Putumayo: PRB Bajo Putumayo
14.San José de Apía – Risaralda PRB Centro de Antioquia (En construcción)
15.Aguazul – Casanare - PRB Suroccidente del Casanare
16.Matanza – Santander – Plan Nacional de búsqueda
17.El Copey – Barranquilla - PRB centro y sur de Magdalena y noroccidente del Cesar
18.Sucre – Bolívar – PRB de María y Morrosquillo
19.La Arenera – Escombrera: Medida Cautelar AUTO 010 2020
20.La Victoria – Amazonas – Plan Nacional de búsqueda
21.Santander de Quilichao – Cauca:  PRB Sur del Valle del Cauca y Norte del Cauca
1. Durante el mes de mayo fueron aplazadas tres comisiones: Montes de María – Sucre, Dabeiba –Antioquia y Paz de Ariporo - Casanare por temas de seguridad en terreno asociadas al período electoral y a otras situaciones de orden público.
2.Se evidencia una mejora en la articulación interna para la planeación y ejecución de acciones humanitarias entre los técnicos, el Coordinador del grupo interno de prospección y el Director Técnico de Prospección, recuperación e identificación.</t>
  </si>
  <si>
    <t>Se sugiere incluir en el avance un análisis general sobre los informes generados, de tal forma, que se puedan tomar acciones de mejora frente a los beneficios, dificiltades o resultados generados durante cada intervención.
Debido a que la información es confidencial, no se puede hacer un seguimiento detallado a los informes entregados.</t>
  </si>
  <si>
    <t>Durante el tercer trimestre el Grupo Interno de Prospección de la DTPRI presento un total de 11  Informes Ejecutivos de las acciones humanitarias realizadas de prospección y recuperación de cuerpos: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Alterno de El Copey (Cesar) - Medidas cautelares (Auto 114 del 3 de agosto de 2020) decretadas por la JEP – y PRB centro y sur de Magdalena y noroccidente del Cesar: 15 lugares intervenidos.
8.El Estero – San Antonio Buenaventura - PRB Pacífico Medio: 2 lugares intervenidos.
9.Cementerio Cartagena del Chaira – Caquetá - PRB Caquetá Norte: 13 lugares intervenidos.
10.Predio El Venado, vereda Toche, Municipio de Palmira, Valle del Cauca - PRB Sur del Valle y Norte del Cauca: 1 Lugar Intervenido.
11.Becerril – César: PRB Centro del Cesar: 1 lugar Intervenido. y  El Molino – Guajira - PRB Norte del Cesar - Sur de la Guajira: 1 lugar Intervenido.
Los Informes ejecutivos de las siguientes comisiones, se encuentran en proceso de elaboración:
1.Cementerio Municipal de Bucaramanga – Santander – Plan Nacional de Búsqueda
2..Cementerio San Antonio de Padua corregimiento La Vega de San Antonio, Municipio La Playa de Belén (Norte de Santander) - PRB Catatumbo
3.Cementerio Municipal de Cantagallo - PRB Barranca Región
4. Bagadó - Chocó - PRB Alto y Medio Atrato</t>
  </si>
  <si>
    <t>Se presenta un total de 11 informes ejecutivos de acciones humanitarias, elaborados por la DTPRI y se relacionana algunos mas en construcción. Estos informs dan cuenta de los resultados obtenidos, estos son de carácter conficencial.</t>
  </si>
  <si>
    <t>Actualizar la información en el RNFCIS, a partir de lo recolectado en la intervención de lugares</t>
  </si>
  <si>
    <t>Dirección Técnica de Información, Planeación, Localización para la Búsqueda - Oficina de Tecnologías de la Información y Comunicación</t>
  </si>
  <si>
    <t>Para facilitar la contabilización de la intervención a lugares, se diseñó una matriz en la cual se consolido y estandarizó los lugares que se han intervenido, donde se identifican que de los 138 lugares intervenidos durante el primer trimestre de 2022: 50 quedaron clasificados como lugares presuntos, 37 como lugares confirmados y 51 descartados dentro del RNFCIS.</t>
  </si>
  <si>
    <t>Es necesario establecer en el avance si estos lugares efectivamente, están siendo actualizados en el RNFCIS tal y como lo solicita la actividad. A pesar de que lleven esta información en una matriz desde la DTPRI, en todo caso, se debe garantizar que esto se refleje y actualice directamente en el RNFCIS.</t>
  </si>
  <si>
    <t>En la matriz de control de lugares intervenidos se detalla la calificación de los 181 lugares intervenidos:  55 lugares quedaron como presuntos, 85 confirmados y 41 descartados, los cuales se encuentran en proceso de registro dentro del RNFCIS.</t>
  </si>
  <si>
    <t>De acuerdo con el avance, es necesario que no solo se contemplen los lugares que ha intervenido o analizado la DTPRI en el trimestre, para ello, se debe tener una lectura completa y acumulada de los sitios categorizados en el RNFCIS (referidos, presuntos y confirmados), entre los que se deben encontrar los identificados por los Equipos Internos de Trabajo Territorial. Al construir el histórico, se tendrá un panorama de planeación y una linea base para la toma de decisiones en las próximas intervenciones a corto y mediano plazo.</t>
  </si>
  <si>
    <t>En la matriz de control de lugares intervenidos se detalla la calificación de los 90 lugares intervenidos:  28 lugares quedaron como presuntos, 50 confirmados y 12 descartados, los cuales se encuentran en proceso de registro dentro del RNFCIS.</t>
  </si>
  <si>
    <t>Se observa el avance de la actividad en torno al control de lugares intervenidos. 
Se sugiere garantizar el oportuno y completo registro de estos datos en la herramienta del RNFCIS.</t>
  </si>
  <si>
    <t>Implementar acciones conjuntas para el monitoreo y ruta de respuesta ante riesgos en todas las acciones humanitarias, con especial énfasis en las acciones de ubicación, prospección y recuperación.</t>
  </si>
  <si>
    <t>Grupos Internos de Trabajo Territorial - Subdirección General Técnica y Territorial - Direcciones Técnicas</t>
  </si>
  <si>
    <r>
      <rPr>
        <sz val="10"/>
        <color rgb="FF000000"/>
        <rFont val="Arial"/>
        <family val="2"/>
      </rPr>
      <t xml:space="preserve">En la elaboración de los 11 Planes de Contingencia durante el primer trimestre de 2022, se establece la manera en que se va a hacer el monitoreo en cada una de las acciones humanitarias de Prospección y Recuperación. En este se contempla quién mantendrá counicación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año, ha sido necesario activar alguna de las rutas de emergencia establecidas. 
 </t>
    </r>
    <r>
      <rPr>
        <u/>
        <sz val="10"/>
        <color rgb="FF1155CC"/>
        <rFont val="Arial"/>
        <family val="2"/>
      </rPr>
      <t>https://drive.google.com/drive/folders/18GSwRz3d9Kxb6maDaeogCVjWbKKqAOB6?usp=sharing</t>
    </r>
  </si>
  <si>
    <t>Se observa que tanto el monitoreo como cualquier activación de ruta de emergencia se controla en los planes de contingencia, para el periodo no ha sido necesaria la activación de dichas rutas lo cual es muy favorable.
 En los soportes aportados se tienen cuatro planes de contingencia: Buenaventura, Urrao, El tarso y La Tulia, sin embargo, en el reporte se habla de 11, es necesario complementar.</t>
  </si>
  <si>
    <t xml:space="preserve">"
En la elaboración de los 11 Planes de Contingencia durante el segundo trimestre de 2022, se establece la manera en que se va a hacer el monitoreo en cada una de las acciones humanitarias de Prospección y Recuperación. En este se contempla quién mantendrá comunicación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trimestre, ha sido necesario activar alguna de las rutas de emergencia establecidas. 
https://drive.google.com/drive/folders/18GSwRz3d9Kxb6maDaeogCVjWbKKqAOB6"
</t>
  </si>
  <si>
    <t>En concordancia con la actividad 55, se elaboraron 11 planes de contingenca, con el beneficio adicional de no haber tenido que activar niguna rutade emergencia en ls prospecciones realizads.
Esta actividad es permanente y requerida para la operación y despliegue de acciones humanitarias para la búsqueda  en terreno</t>
  </si>
  <si>
    <r>
      <rPr>
        <sz val="10"/>
        <color rgb="FF000000"/>
        <rFont val="Arial"/>
        <family val="2"/>
      </rPr>
      <t xml:space="preserve">De los 13 Planes de Contingencia hechos en el tercer trimestre, se tuvieron que activar 2: El de Puerto Berrio, debido a que una persona, hasta el momento sin identificar, se accercó al equipo de trabajo de ls UBPD y a los conductores y los amenazó por no contratar el servicio de transporte de la región (al identificar que las plaz eran de otro municipio). Tan pronto como el enlace de prevención y protección tuvo conocimiento de la situación ofició a la Defensoría del Pueblo, Personería, Procuraduría, Secretaría de Gobierno e Iglesia para generar la alerta, y también se reunió con el equipo de la UBPD para concertar las medidas de prevención pertinentes, afortunadamente el hecho no se ha vuelto a presentar.
El segundo, fue el Plan de Contingencia de Anzoátegui, Tolima. Durante las acciones humanitarias unas personas se acercaron a las 4 camionetas y les tomaron fotos, el conductor de una de las camionetas le contó a uno de los servidores de la UBPD y tan pronto como la enlace de prevención y protección tuvo conocimiento de la situación se comunicó con la Persona y la Enlace de Víctimas del municipio, y se tomaron las medidas de prevención pertinentes. Aparte de estas dos situaciones, el resto de acciones humanitarias de prospección y recuperación transcurrieron en total normalidad.
 </t>
    </r>
    <r>
      <rPr>
        <u/>
        <sz val="10"/>
        <color rgb="FF1155CC"/>
        <rFont val="Arial"/>
        <family val="2"/>
      </rPr>
      <t>https://drive.google.com/drive/folders/18GSwRz3d9Kxb6maDaeogCVjWbKKqAOB6</t>
    </r>
  </si>
  <si>
    <t>Se observa la activación de 2 de los 13 planes debido a situaciones de riesgo identificadas y analizadas por el EPP, evidenciando el monitoreo de esta actividad de carácter permanente.</t>
  </si>
  <si>
    <t>Durante el primer trimestre de la vigencia se recuperaron 45 cuerpos, mdiante acciones de recuperación, asociados a planes regionales de búsqueda y autos proferidos por la JEP, lo que evidencia una efectiva implementación de los planes operativos trabajados: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t>
  </si>
  <si>
    <t>Es necesario que durante los procesos de entrega de cuerpos al INMLCF, se realicen procesos de seguimiento a la preservación y custodia de los mismos. Lo anterior, previendo riesgos asociados a la perdida o mezcla de estructuras oseas entregadas a esta entidad.
 Así mismo, es importante que se empiece a fomentar o incidir en los lugares donde reposarán los cuerpos que pese a su recuperación no puedan ser identificados con el tiempo. Estos repositorios serán necesarios una vez se cope la capacidad de almacenamiento del INMLCF.</t>
  </si>
  <si>
    <t>Durante el segundo  trimestre de la vigencia se recuperaron 103 cuerpos, mdiante acciones de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Dificultades durante el período:
-Durante el mes de mayo fueron aplazadas tres comisiones: Montes de María – Sucre, Dabeiba –Antioquia y Paz de Ariporo - Casanare por temas de seguridad en terreno asociadas al período electoral y a otras situaciones de orden público.
Una de las principales razones por las cuales no se ha logrado cumplir con la meta de número de cuerpos recuperados es porque a la fecha no se ha recibido de todos los GITT la información de las prospecciones y recuperaciones, fruto de las investigaciones adelantadas, lo que dificulta poder tener un plan B en los casos que una comisión deba ser cancelada por temas de seguridad o por cualquier otra eventualidad (condiciones de salud, de clima, etc)
-También se debe tener en cuenta que en algunas comisiones no se logran recuperar el número de cuerpos proyectados, por ejemplo, en Puerto Berrio la recuperación de cuerpos bajo en un 70%, ya que muchos de ellos no eran de interés forense, es decir, no cumplían con los requisitos de selección.
-Sin embargo, como parte del seguimiento realizado por la SGTT a los indicadores en estado de riesgo, se solicitó a los Grupos Interno de Trabajo Territorial [GITT] la cantidad de lugares que se visitarán con potencial forense en lo que resta del año, esta información se encuentra en etapa de análisis,   depuración y concertación por parte de los antropólogos forenses de la DTPRI, para  tener un plan de trabajo más efectivo y asegurar el cumplimiento de la meta.</t>
  </si>
  <si>
    <t>Es necesario que se elabore una matriz de cuerpos recuperados (acumulado) desde que inició operación la UBPD. Lo anterior, considerando que esta información se requiere para el informe 2018-2022 que deberá presentar la directora general al culminar su mandato.
Finalmente, se sugiere incluir dentro del análisis, el comportamiento de las recuperaciones con relación a las hipótesis incluidas en planes regionales de búsqueda, planes de intervención, planes de prospección y recuperación, entre otros. Lo anterior, para determinar si existen debilidades de investigación que puedan ser mejoradas para los próximos trimestres.
Las dificultades enunciadas en el avance permiten tomar acciones preventivas y correctivas. Se sugiere poner en consideración estas situaciones ante el comité ejecutivo, de tal forma, que se puedan proponer acciones de mejora.
Debido a que la información es confidencial, no se puede hacer un seguimiento detallado a los datos entregados.</t>
  </si>
  <si>
    <t>Durante el tercer trimestre de la vigencia se recuperaron 67 cuerpos, mediante acciones de recuperación, asociados a planes regionales de búsqueda y autos proferidos por la JEP, lo que evidencia una efectiva implementación de los planes operativos trabajados:
1. 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6.Cementerio Municipal de Bucaramanga – Santander – Plan Nacional de Búsqueda: 12 cuerpos recuperados.
7.Cementerio Alterno de El Copey (Cesar) - Medidas cautelares (Auto 114 del 3 de agosto de 2020) decretadas por la JEP – y PRB centro y sur de Magdalena y noroccidente del Cesar: 19 cuerpos recuperados.
8. Cementerio Cartagena del Chaira – Caquetá - PRB Caquetá Norte: 20 cuerpos recuperados 
9.Cementerio San Antonio de Padua corregimiento La Vega de San Antonio, Municipio La Playa de Belén (Norte de Santander) - PRB Catatumbo: 1 cuerpo recuperado.
10.Cementerio Municipal de Cantagallo - PRB Barranca Región: 2 cuerpos recuperados.
11.Becerril – César: PRB Centro del Cesar: 1 cuerpo recuperado.
12.El Molino – Guajira - PRB Norte del Cesar - Sur de la Guajira: 1 cuerpo recuperado.
Se presentaron los siguientes logros dificultades durante el período:
-A corte del 30 de septiembre de 2022, no se logró el cumplimiento de la meta proyectada, quedando el indicador en riesgo con un avance acumulado del 47.8% y un rezago de 25 cuerpos a recuperar para el cuarto trimestre del año.
-Sin embargo, la DTPRI ajusto el plan de trabajo a partir de la información remitida por los GITT sobre las intervenciones proyectadas para lo que resta de vigencia para dar cumplimiento a la meta programada.
-Se presentaron represamientos en solicitudes de acceso a lugares debido a las múltiples acciones humanitarias que se programaron para los últimos meses del año.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-El incumplimiento a los acuerdos establecidos por parte de la Alcaldía para la intervención del Cementerio Alterno de El Copey (Cesar), dificultaron la realización del 100% de las tareas que se tenían programadas de acuerdo con el plan operativo propuesto.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</si>
  <si>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De acuerdo con la planeación presentada,  se evidencia el trabajho realizado para la recuperación de 67 cuerpos asociados  a planes regionales de búsqueda y autos proferidos por la JEP.</t>
  </si>
  <si>
    <t>Realizar los trámites respectivos para la entrega de los cuerpos recuperados al Instituto Nacional de Medicina Legal y Ciencias Forenses - INMLCF, con sus respectivos oficios y anexos.</t>
  </si>
  <si>
    <t>Durante el primer trimestre de la vigencia se realizaron los trámites respectivos para la entrega de los cuerpos 45 recuperados por la UBPD al Instituto Nacional de Medicina Legal y Ciencias Forenses - INMLCF, con sus respectivos oficios y anexos.
 1.Samaná Caldas - PRB del Magdalena Medio Caldense (3) cuerpos recuperados.
 2.Ovejas - Sucre: PRB Montes de María y Morrosquillo: un (1) cuerpo recuperado.
 3. Málaga – Santander: PRB Sarare un (1) cuerpo recuperado.
 4.Urrao – Antioquia: PRB de Suroeste Antioqueño (En formulación): nueve (9) cuerpos recuperados.
 5.Montañita – Caquetá: PRB Caquetá Sur: cuatro (4) cuerpos recuperados.
 6.Tarso – Cauca: PRB Plan Regional de Búsqueda del Oriente del Cauca: tres (3) cuerpos recuperados.
 7.Suaza – Huila: PRB Sur del Huila cinco (5) cuerpos recuperados en el Cementerio San José de Suaza – Fosa tipo Colectiva.
 8.Puerto Berrio – Antioquia: PRB Magdalena Medio Caldense y Medidas Cautelares AUTO SAR AT 261 DE 2020 Fase (19) cuerpos recuperados en el Cementerio La Dolorosa en Puerto Berrio.</t>
  </si>
  <si>
    <t>Es importante que los reportes sean diferentes entre esta y la anterior actividad, debido a que esta pretende explicar cómo se está llevando a cabo el proceso de entrega de los cuerpos al INMLCF y no de cómo se implementan los planes operativos. Así las cosas, se podrán conocer las dificultades presentadas y tomar acciones preventivas o correctivas frente a este proceso de entrega y custodia de cuerpos al INMLCF.</t>
  </si>
  <si>
    <t>Durante el segundo trimestre de la vigencia se realizaron los trámites respectivos para la entrega de los 103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</si>
  <si>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Se sugiere calcular con el INMLCF la capacidad de almacenamiento que tiene esta entidad para la entrega de cuerpos por parte de todas las entidades que recuperan cuerpos, como lo son la FGN, la UIA-JEP. Esto permitirá tener un contexto de la fecha aproximada en que esta capacidad estará desbordada de acuerdo con la tasa de recuperaciones que se viene realizando. Así mismo, permitirá tomar acciones preventivas para la custodia y preservación de los cuerpos en el INMLCF.
Debido a que la información es confidencial, no se puede hacer un seguimiento detallado a los datos entregados.</t>
  </si>
  <si>
    <t>Durante el tercer trimestre de la vigencia se realizaron los trámites respectivos para la entrega de los 67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</si>
  <si>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Se observa la documentación para los tramites respectivos para la  entrega de los 67 cuerpos  recuperados por la UBPD.
Se sugiere trabajar conjuntamente con el INMLCF para la obtención de tiempos de respuesta opostunos.</t>
  </si>
  <si>
    <t>Elaborar y presentar informe ejecutivo con el resultado de las acciones humanitarias realizadas  (recuperación de cuerpos).</t>
  </si>
  <si>
    <t>Durante el primer trimestre el Grupo Interno de Prospección de la DTPRI presentó un total de 7 Informes ejecutivos de las acciones humanitarias realizadas de y recuperación de cuerpos:
1.Samaná Caldas - PRB del Magdalena Medio Caldense
2.Ovejas - Sucre: PRB Montes de María y Morrosquillo
3. Málaga – Santander: PRB Sarare 
4.Urrao – Antioquia: PRB de Suroeste Antioqueño (En formulación
5.Montañita – Caquetá: PRB Caquetá Sur:
6.Tarso – Cauca: PRB Plan Regional de Búsqueda del Oriente del Cauca
7.Suaza – Huila: PRB Sur del Huila</t>
  </si>
  <si>
    <t>De acuerdo con el avance, se evidencia la materialización de acciones humanitarias y por ende, la generación de 7 informes ejecutivos en el trimestre. Frente a esto, se sugiere incluir para el segundo trimestre el informe de la intervención en Puerto Berrio, el cual se encuentra en consolidación por los equipos que hicieron parte de esta intervención</t>
  </si>
  <si>
    <t>Durante el segundo  trimestre el Grupo Interno de Prospección de la DTPRI presentó un total de 11 Informes ejecutivos de las acciones humanitarias realizadas de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Cementerio corregimental La Tulia
4.Cementerio Católico la Dorada – Caldas: PRB Magdalena Medio Caldense
5.Orito – Putumayo: PRB Bajo Putumayo
6.San José de Apía – Risaralda PRB Centro de Antioquia (En construcción)
7.Aguazul – Casanare - PRB Suroccidente del Casanare
8.Matanza – Santander – Plan Nacional de búsqueda
9.El Copey – Barranquilla - PRB centro y sur de Magdalena y noroccidente del Cesar
10.La Victoria – Amazonas – Plan Nacional de búsqueda
11.Santander de Quilichao – Cauca:  PRB Sur del Valle del Cauca y Norte del Cauca</t>
  </si>
  <si>
    <t>Debido a que la información es confidencial, no se puede hacer un seguimiento detallado a los informes entregados.
Se sugiere que los informes presentados cuenten con la validación de un par técnico y que se verifique que la construcción se realice a partir de los formatos establecidos en el último procedimiento recientemente actualizado.</t>
  </si>
  <si>
    <t>Durante el tercer trimestre el Grupo Interno de Prospección de la DTPRI presentó un total de 11  Informes ejecutivos de las acciones humanitarias realizadas de y recuperación de cuerpos:
1. 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6.Cementerio Alterno de El Copey (Cesar) - Medidas cautelares (Auto 114 del 3 de agosto de 2020) decretadas por la JEP – y PRB centro y sur de Magdalena y noroccidente del Cesar: 19 cuerpos recuperados.
7. Cementerio Cartagena del Chaira – Caquetá - PRB Caquetá Norte: 20 cuerpos recuperados 
8..Becerril – César: PRB Centro del Cesar: 1 cuerpo recuperado.
9..El Molino – Guajira - PRB Norte del Cesar - Sur de la Guajira: 1 cuerpo recuperado.
Los Informes ejecutivos de las siguientes comisiones, se encuentran en proceso de elaboración: 
1.Cementerio Municipal de Bucaramanga – Santander – Plan Nacional de Búsqueda: 12 cuerpos recuperados.
2.Cementerio San Antonio de Padua corregimiento La Vega de San Antonio, Municipio La Playa de Belén (Norte de Santander) - PRB Catatumbo: 1 cuerpo recuperado.
3.Cementerio Municipal de Cantagallo - PRB Barranca Región: 2 cuerpos recuperados.</t>
  </si>
  <si>
    <t>Construir el Plan de localización de la Persona encontrada con vida.</t>
  </si>
  <si>
    <t xml:space="preserve">Subirección de Análisis, Planeación y Localización para la Búsqueda y Grupos Internos de Trabajo Territorial </t>
  </si>
  <si>
    <t>Dirección Técnica de Prospección, Recuperación e Identificación - Subdirección General Técnica y Territorial</t>
  </si>
  <si>
    <t>No se reporta avance por parte de las áreas responsables.</t>
  </si>
  <si>
    <t>De acuerdo con la fecha de inicio de la actividad correspondía reportar los avances correspondientes al primer trimestre. Es necesario que en los próximos cortes el área del nivel central consolide la información de los GITT correspondiente a este seguimiento..</t>
  </si>
  <si>
    <t xml:space="preserve">DTPRI: Durante el período el Grupo interno de identificación aporto en la construcción del Plan de loalización de la persona encontrada con vida de un caso del  Grupo Interno de Trabajo Territorial  (GITT) Villavicencio.
SAPLB: En el primer trimestre, el seguimiento lo venía haciendo la Dirección de Participación. Fueron 6 los informes presentados (https://docs.google.com/spreadsheets/d/12CK9gTQO8z9HvIkCLa34tOK0fLL8lu-b/edit#gid=1114653150)
Conforme al procedimiento de localización de personas encontradas con vida, actualizado y formalizada esta actualización el día 29 de abril, en el que se decidió que los informes narrativos de hipótesis de localización se validan en la SAPL se reporta la construcción de 1 informe narrativo, el cual fue presentado el día 10 de mayo, correspondiente a la PDD con ID 10184 https://drive.google.com/drive/folders/1s7VSCWT7dRSL9PFFNMdz7X3NwMqhbrXQ?usp=sharing </t>
  </si>
  <si>
    <t>DTPRI: De acuerdo con el avance de la actividad para la DTPRI, no es claro por qué solo se reporta la participación en el caso del GITT Villavicencio, pero en el indicador 13 se reporta que fueron encontradas con vida 4 personas dadas por desaparecidas, relacionadas a continuación:
"1. Caso Persona Encontrada con vida Grupo Interno de Trabajo Territorial (GITT) Pasto de Sabanatorres – Santander. Identificación Integral – dactiloscopia.
2. Caso Persona Encontrada con vida Grupo Interno de Trabajo Territorial (GITT) Ibagué: Se recibe respuesta de la RNEC con el resultado del cotejo dactiloscópico de las huellas dactilares de la PEV positivo. 
3. 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 Caso Persona Encontrada con vida Grupo Interno de Trabajo Territorial  (GITT) Villavicencio: Identificación Integral – dactiloscopia."
De acuerdo con lo anterior, al ser una dependencia asociada a la actividad, se sugiere a la DTPRI participar durante la construcción de todos los próximos planes de localización de personas encontradas con vida.</t>
  </si>
  <si>
    <r>
      <rPr>
        <b/>
        <sz val="11"/>
        <color rgb="FF000000"/>
        <rFont val="Arial"/>
        <family val="2"/>
      </rPr>
      <t>DTPRI:</t>
    </r>
    <r>
      <rPr>
        <sz val="11"/>
        <color rgb="FF000000"/>
        <rFont val="Arial"/>
        <family val="2"/>
      </rPr>
      <t xml:space="preserve"> Durante el período el Grupo interno de identificación aporto en la construcción del Plan de loalización de la persona encontrada con vida de un caso del  Grupo Interno de Trabajo Territorial (GITT) Mocoa y Medellín.
</t>
    </r>
    <r>
      <rPr>
        <b/>
        <sz val="11"/>
        <color rgb="FF000000"/>
        <rFont val="Arial"/>
        <family val="2"/>
      </rPr>
      <t xml:space="preserve">SGIB: </t>
    </r>
    <r>
      <rPr>
        <sz val="11"/>
        <color rgb="FF000000"/>
        <rFont val="Arial"/>
        <family val="2"/>
      </rPr>
      <t xml:space="preserve">En el trimestre se presentaron dos informes de localización a la instancia directiva: el primero el día 10 de agosto respecto a la persona presuentamente encontrada con vida con  ID 125838 (GITT Aruaca) y el 25 de agosto la persona presuentamente encontrada con vida con ID 137073 (GITT Mocoa), sobre los cuales se acordó la competencia para continuar con los procedimientos de identificación y reencuentros
Soportes: </t>
    </r>
    <r>
      <rPr>
        <u/>
        <sz val="11"/>
        <color rgb="FF1155CC"/>
        <rFont val="Arial"/>
        <family val="2"/>
      </rPr>
      <t>https://drive.google.com/drive/folders/14Rcqrpa5dmIqMRHvH0PrkX7mXlz8oPfV?usp=sharing</t>
    </r>
    <r>
      <rPr>
        <sz val="11"/>
        <color rgb="FF000000"/>
        <rFont val="Arial"/>
        <family val="2"/>
      </rPr>
      <t xml:space="preserve"> </t>
    </r>
  </si>
  <si>
    <t>Debido a que la información es confidencial, no se puede hacer un seguimiento detallado a los informes entregados.</t>
  </si>
  <si>
    <t>Aplicar el procedimiento de verificación de identidad para persona encontrada con vida</t>
  </si>
  <si>
    <t>El Grupo interno de identificación realizó seguimiento a los casos PEV que se venían trabajando con los diferentes GITT y participó en mesas inter direcciones así:
 1.Caso PEV GITT Pasto: Se definió caso como competencia de la Unidad, el 03 de marzo se realizó toma de muestras en Sabanatorres – Santander. Caso en proceso
 2.Caso PEV GITT Barranquilla y Montería: El 02 de febrero 2022: Se lleva a cabo reunión Inter direcciones, y los GITT: Diálogo de cierre y elaboración de acta de cierre del proceso de búsqueda.
 3.Casos 1 PEV GITT Villavicencio: EL 10 de febrero 2022: Reunión para apoyar al GITT-Villavicencio para la preparación del AOF con la PEV quien se presume su posible identidad.
 4.Casos 2 PEV GITT Villavicencio: 01/03/2022: Reunión Inter direcciones para exponer el caso y retroalimentación. Se comparte documento del plan de localización describiendo el método adecuado para verificación de identidad.
 5.Caso PEV GITT Medellín 25/02/2022: En reunión con el GNASIVJRNR se indica no exclusión del cotejo genético, sin embargo, este dato está en proceso de verificación y contrastación con la información no genética. 25/03/2022: Se solicita al INMLCF informar avances del caso en reunión con el GNASVJRNR - SSF: aún no se ha realizado el cotejo genético.
 6.Caso PEV GITT Apartadó 03/02/2022: Se lleva a cabo reunión Inter direcciones, y los GITT: Contexto del plan de localización y definición de la competencia del caso por parte de la Unidad. 
 7.Caso PEV GITT Cúcuta: 02/03/2022: Pendiente de toma de huellas digitales y de entrevista a PEV por parte del GITT, pero a la fecha se encuentra pendiente la programación de la jornada de toma de muestra por parte del GITT.
 8.Caso PEV ET Sincelejo: 21/01/2022: La DTPRI envía solicitud al INMLCF para toma de muestra biológica. 09/02/2022: El INMLCF realiza toma de muestra biológica al familiar. Caso en proceso.
 9.Caso PEV ET Barrancabermeja: 02/03/2022: Por parte del GITT se programará para el mes de abril la jornada para toma de muestra biológica. Caso en proceso
 10.Caso PEV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PEV GITT Mocoa: Se establece contacto con el GITT de Mocoa para programar toma de huella y así confirmar identidad. Caso en proceso.</t>
  </si>
  <si>
    <t>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
 Finalmente, se sugiere suprimir todas las siglas o abreviaturas que tengan los avances, lo anterior, considerando que esta información será cargada en la página web institucional para consulta de la ciudadanía en general. Esto permitirá que sea entendible a los ojos de cualquier lector.</t>
  </si>
  <si>
    <t>Durante el segundo trimestre la Dirección Técnica de prospección, recuperación e identificación realizó verificación de identidad a cuatro (4) casos de personas encontrada con vida:
1.Caso Persona Encontrada con vida Grupo Interno de Trabajo Territorial (GITT) Pasto de Sabanatorres – Santander. Identificación Integral – dactiloscopia.
2.Caso Persona Encontrada con vida Grupo Interno de Trabajo Territorial (GITT) Ibagué: Se recibe respuesta de la RNEC con el resultado del cotejo dactiloscópico de las huellas dactilares de la PEV positivo. 
3.Caso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4.Caso Persona Encontrada con vida Grupo Interno de Trabajo Territorial  (GITT) Villavicencio:: Identificación Integral – dactiloscopia.
Adicional, el Grupo interno de identificación realizó seguimiento a los casos PEV con los diferentes GITT y participó en mesas interdirecciones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3.Caso PEV ET Sincelejo: Resultado de genética no excluyente. Construcción de informe de verificación de identidad. Se solicita información sobre tomas de muestras realizadas a los muestradantes al INMLCF. Caso en proceso.
4.Caso PEV ET Barrancabermeja: 02/03/2022: Por parte del GITT se programará para el tercer trimestre la jornada para toma de muestra biológica. Caso en proceso  
5.Caso PEV GITT Mocoa: Se establece contacto con el GITT de Mocoa para programar toma de huella y así confirmar identidad. Caso en proceso.</t>
  </si>
  <si>
    <t>Se sugiere incluir los avances sobre 2 casos que fueron reportados en el primer trimestre (11 en total), pero no reportados durante el segundo trimestre (9 en total). 
Finalmente, se sugiere realizar un análisis de las personas dadas por desaparecidas con hipótesis de localización con vida, con relación al total encontrada en los planes regionales de búsqueda. Esto permitirá determinar proyecciones a mediano y largo plazo. Así mismo, determinar si la tasa de personas dadas por desaparecidas con probabilidad de localizarlas con vida se incrementa o por el contrario decrece en el tiempo.</t>
  </si>
  <si>
    <t>Durante el tercer trimestre la Dirección Técnica de prospección, recuperación e identificación realizó verificación de identidad a dos (2) casos de personas encontradas con vida:
1.Caso Persona Encontrada con vida Grupo Interno de Trabajo Territorial (GITT) Cúcuta y Bogotá.  Resultado cotejo dactiloscópico positivo.
2.Caso Persona Encontrada con vida Grupo Interno de Trabajo Territorial (GITT) Sincelejo: Resultado de genética no excluyente.
Adicional, el Grupo interno de identificación realizó seguimiento a los casos PEV  con los diferentes GITT y participó en mesas inter direcciones de la siguiente manera:
1.Caso Persona Encontrada con vida Grupo Interno de Trabajo Territorial (GITT) Apartadó / ET Medellín. 22/07/2022: A espera de la remisión del informe de genética para avanzar en el proceso. 09/08/2022: Se recibe informe pericial de genética forense que concluye: " La muestra no es informativa para el estudio”.30/08/2022: A espera que el GITT se contacte con la hermana de la PDD, para obtener más información que nos permita visualizarlo frente a sus otros hermanos desaparecidos. 30/09/2022: Se requiere profundizar en la investigación humanitaria y extrajudicial por parte del GITT Medellín para avanzar en el presente caso.
2.Caso PEV ET Barrancabermeja: Por parte del GITT se programará para el cuarto trimestre la jornada para toma de muestra biológica. Caso en proceso  
3.Caso PEV GITT Mocoa: 01/08/2022 se inicia proceso de Verificación de Identidad mediante levantamiento de Tarjeta Decadactilar, entrevista técnica forense.                                                                            02/08/2022 Se creó registro SIRDEC con el GITT MOCOA de los familiares de la persona encontrada con vida.  Se insertó fotografía de filiación, tarjeta decadactilar emitida por Registraduría de la preparación de la cédula. en espera de registro civil de nacimiento del hijo para confirmar filiación. Caso en proceso.</t>
  </si>
  <si>
    <t>No se puede comprobar la ejecución en los soportes</t>
  </si>
  <si>
    <t>Generar Informe Técnico Forense de verificación de identidad de persona encontrada con vida</t>
  </si>
  <si>
    <t>Es necesario diferenciar el reporte generado para esta y la anterior actividad, ya que tienen diferente materialización. Para esta en especial se busca conocer los informes de verificación de identidad que se han generado y en la anterior se espera conocer cómo se ha implementado el procedimiento.</t>
  </si>
  <si>
    <t>Durante el tercer trimestre la Dirección Técnica de prospección, recuperación e identificación realizó verificación de identidad a dos (2) casos de personas encontradas con vida:
1.Caso Persona Encontrada con vida Grupo Interno de Trabajo Territorial (GITT) Cúcuta y Bogotá.  Resultado cotejo dactiloscópico positivo.
2.Caso Persona Encontrada con vida Grupo Interno de Trabajo Territorial (GITT) Sincelejo: Resultado de genética no excluyente.</t>
  </si>
  <si>
    <t>Generar la solicitud sobre información de tomas de muestras al muestradante realizadas por otras entidades previamente y verificar su respuesta</t>
  </si>
  <si>
    <t>El Grupo interno de identificación de la DTPRI, generó las solicitud es sobre información de tomas de muestras al muestradante realizadas por otras entidades previamente y verificar su respuesta</t>
  </si>
  <si>
    <t>Se sugiere detallar el reporte para esta actividad. Así por ejemplo, se puede indicar a cuantas personas se les solicitó información sobre la toma de muestras, así mismo, que dificultades se tuvieron y que retos se espera al respecto.</t>
  </si>
  <si>
    <t>El Grupo interno de identificación de la DTPRI, generó las solicitud 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verifca su respuesta.</t>
  </si>
  <si>
    <t>Debido a que la información es confidencial, no se puede hacer un seguimiento detallado a la matriz comentada.
Se sugiere incluir en el avance información que permita entender el comportamiento de lo sucedido con las solicitudes de información, así por ejemplo, si alguna de las personas encuestadas ya tenían muestras en otras entidades y qué proporción o si era la prrimera vez que se les tomaba una muestra. Esto permite generar un contexto del tratamiento que se le ha dado a las muestras tomadas con anterioridad y el porcentaje de nuevas personas a las cuales nunca se les había tomado una muestra por alguna entidad del Estado.</t>
  </si>
  <si>
    <t>El Grupo interno de identificación de la DTPRI, generó las solicitudes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verifca su respuesta.</t>
  </si>
  <si>
    <t>No se evidencia la matriz que reportan en la actividad, los soportes cargados no dan posibilidad de determinar el cumplimiento de esta actividad para el periodo especifico (tercer trimestre)</t>
  </si>
  <si>
    <t>Realizar entrevistas técnico forenses con fines de identificación a familiares con su respectivo seguimiento en el Sistema de Información Red de Desaparecidos y Cadáveres - SIRDEC</t>
  </si>
  <si>
    <t>El grupo Interno de identificación realizó entrevista técnico con fines de identificación a familiares con su respectivo seguimiento en el Sistema de Información Red de Desaparecidos y Cadáveres - SIRDEC a las muestras tomadas durante el primer trimestre del año:75 muestradantes para un total de 150 muestras biológicas de referencia</t>
  </si>
  <si>
    <t>Se sugiere detallar el reporte para esta actividad. Así por ejemplo, se puede indicar a cuantas personas se les realizó entrevista, así mismo, que dificultades se tuvieron y que retos se espera al respecto.</t>
  </si>
  <si>
    <t>El grupo Interno de identificación realizó entrevista técnico con fines de identificación a familiares con su respectivo seguimiento en el Sistema de Información Red de Desaparecidos y Cadáveres - SIRDEC a las muestras tomadas durante el segundo trimestre del año: 539 muestradantes para un total de 1078 muestras biológicas de referencia</t>
  </si>
  <si>
    <t>Es importante que la información que se está registrando en las entrevistas técnicas sea consolidado en bases de datos previamente concertadas con los ingenieros a cargo del Sistema de Información Misional. Esto permitirá que las variables sean estandarizacas y la migración de datos sea ágil una vez entre en operación el SIM.
Se sugiere incluir en el avance información que permita entender el comportamiento de lo sucedido con las solicitudes de información, así por ejemplo, si alguna de las personas encuestadas ya tenían muestras en otras entidades y que proporción o si era la prrimera vez que se les tomaba una muestra. Esto permite generar un contexto del tratamiento que se le ha dado a las muestras tomadas con anterioridad y el porcentaje de nuevas personas a las cuales nunca se les había tomado una muestra por alguna entidad del Estado.</t>
  </si>
  <si>
    <t>El grupo Interno de identificación realizó entrevista técnico con fines de identificación a familiares con su respectivo seguimiento en el Sistema de Información Red de Desaparecidos y Cadáveres - SIRDEC a las muestras tomadas durante el tercer  trimestre del año:1.077  muestradantes para un total de 2.154 muestras biológicas de referencia</t>
  </si>
  <si>
    <t>No se cargaron soportes, que evidencien la aejecución de la actividad.</t>
  </si>
  <si>
    <t>Realizar jornadas integrales de toma de muestras biológicas a familiares.</t>
  </si>
  <si>
    <t>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150 muestras biológicas correspondientes a 75 muestradantes - familiares de casos de PDD y PEV.</t>
  </si>
  <si>
    <t>Se sugiere concertar una sesión de trabajo entre la SGTT, los EITT, la DTPRI y la OAP para analizar y mejorar las proyecciones dadas para esta actividad. Esto permitirá orientar y planear los esfuerzos y recursos en las jornadas de tomas de muestras a realizarse durante la vigencia.
Se sugiere optimizar la cantidad de muestras a realizarse durante cada visita a territorio, para esto, podrían hacer campañas de comunicación para captar la atención de personas y familirares que buscan y deseen aportar su muestra. Esto permitirá que los recursos de cada campaña sean eficientes y a su vez que el banco de perfiles genéticos sea alimentado para esa reunión visitada.</t>
  </si>
  <si>
    <t xml:space="preserve">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t>
  </si>
  <si>
    <t>Es importante que dentro del avance cualitativo se analice por qué los avances de toma de muestras efectuados no guardan entera concordancia con las muestras proyectadas en la hoja "indicadores por PRB". ¿qué evitó que se cumpliesen las muestras previstas en algunos de los planes regionales allí proyectados? ¿Es necesario reprogramar el plan de trabajo en cada uno de los territorios y planes regionales de búsqueda?
Frente a esto, es importante que la planeación guarde estrecha relación con lo ejecutado, lo anterior, considerando que de acá depende el uso eficiente de los recursos y que se garantice el cumplimiento de las metas previstas en el Plan de acción.</t>
  </si>
  <si>
    <t>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2.154  muestras biológicas correspondientes a 1.077  muestradantes - familiares de casos de PDD y PEV.
A corte del 30 de septiembre de 2022, a pesar de no lograr el cumplimiento de la meta proyectada, el indicador quedo en óptimo con un avance acumulado del 84.6% y un rezago de 69  muestradantes para tomar muestra biológica de referencia en el cuarto trimestre del año. Como parte de la planeación para cumplir con la proyección de muestradantes, se diseñó en articulación con los Grupos Internos de Trabajo Territorial (GITT) una programación de las jornadas de toma de muestras a realizar durante el último trimestre de la vigencia.</t>
  </si>
  <si>
    <t>Aunque se reporta la ejecución de jornadas de tomas de muestras, en los soportes cargados no se puede determinar el número de muestras tomadas, esto teniendo en cuenta que solo se evidencia un pantallazo de "1. Ruta de acceso Informes tomas de muestras tercer Trimestre 2022."</t>
  </si>
  <si>
    <t>Generar informe de las muestras biológicas tomadas</t>
  </si>
  <si>
    <t>El Grupo interno de identificación de la DTPRI, generó los respectivos informes de las muestras biologicas tomadas durante el primer trimestre del año: 150 muestras biológicas correspondientes a 75 muestradantes.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Bogotá: PRB Alto y Medio Atrato.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Pacifico Nariñense: Barbacoas Nariño: Total muestradantes 30 - Total Muestras tomadas 60</t>
  </si>
  <si>
    <t>Por efectos de confidencialidad y reserva, los soportes remitidos no dan a conocer los informes de toma de muestras tomadas en el territorio, sin embargo, en el avance se evidencia la implementación y resultados generados producto de las jornadas de toma de muestras en el territorio. Se sugiere agregar las dificultades presentadas, de tal forma, que tengan un marco de referencia para mitigar riesgos durante su implementación
Finalmente, se sugiere determinar cual es el rumbo de estas muestras, en términos de su registro en el banco de perfiles genéticos y su disposición final o entrega al INMLCF para registro en el SIRDEC.</t>
  </si>
  <si>
    <t>El Grupo interno de identificación de la DTPRI, generó los respectivos informes de las muestras biologicas tomadas durante el segundo  trimestre del año: 1078  muestras biológicas correspondientes a 539 muestradantes.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</si>
  <si>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Vale la pena indicar que para el tercer trimestre se tienen previstos 645 muestradantes a ser entrevistados y para tomarles la muestra, así las cosas, con el deficit del primer y segundo corte, ahora tendrían que tomarse muestras y ser entrevistados a 1146 muestradantes con corte al 30 de septiembre de 2022, así las cosas, se sugiere establecer un plan de contingencia para garantizar que podamos llegar a mas personas en menos lugares, en este mismo orden, podría empezar a tenerse en cuenta la priorización de municipios realizada en el Plan Nacional de Búsqueda.
No se suministraron soportes para esta actividad</t>
  </si>
  <si>
    <t>El Grupo interno de identificación de la DTPRI, generó los respectivos informes de las muestras biologicas tomadas durante el tercer trimestre del año: 2.154  muestras biológicas correspondientes a 1.077 muestradantes.
PRB del Sararé: Total muestradantes 3 - Total Muestras tomadas 6
PRB Sur Valle_Norte Cauca: Total muestradantes 36 - Total Muestras tomadas 72
PRB Del Pacífico Medio: Total muestradantes 60 - Total Muestras tomadas 120
PRB Montes De María Y Morrosquillo: Total muestradantes 90 - Total Muestras tomadas 180
PRB Oriente Antioqueño: Total muestradantes 47 - Total Muestras tomadas 94
PRB Bajo Putumayo Mocoa: Total muestradantes 54 - Total Muestras tomadas 106
PRB Catatumbo: Total muestradantes 26 - Total Muestras tomadas 52
PRB Magdalena Medio Caldense: Total muestradantes 65 - Total Muestras tomadas 130
PRB Sabana Y Loc. De Bogotá: Total muestradantes 2 - Total Muestras tomadas 4
PRB Córdoba Y Bajo Cauca: Total muestradantes 59 - Total Muestras tomadas 118
PRB Puertos del Magdalena Medio: Total muestradantes 21 - Total Muestras tomadas 42
PRB Centro Sur del Magdalena: Total muestradantes 30 - Total Muestras tomadas 60
PRB Norte De Casanare Sabanas De Arauca: Total muestradantes 132 - Total Muestras tomadas 264
PRB Cararé Opon: Total muestradantes 30 - Total Muestras tomadas 60
PRB Cordillera Occidental Y PRB Cordillera Central: Total muestradantes 7 - Total Muestras tomadas 14
PRB Suroriente De Cundinamarca (En Formulación) : Total muestradantes 13 - Total Muestras tomadas 26
PRB Occidente De Cundinamarca: Total muestradantes 57 - Total Muestras tomadas 114
PRB Caquetá Centro y  Caquetá Norte: Total muestradantes 47 - Total Muestras tomadas 94
PRB Meta: Total muestradantes 45 - Total Muestras tomadas 90
PRB Valle De Aburrá Y Suroeste Antioqueño: Total muestradantes 63 - Total Muestras tomadas 126
PRB Suroeste Antioqueño: Total muestradantes 1 - Total Muestras tomadas 2
PRB Centro Oriente Del Meta: Total muestradantes 66 - Total Muestras tomadas 132
PRB Canal Del Dique Y Norte De Bolívar: Total muestradantes 42 - Total Muestras tomadas 84
PRB Barranca-Región: Total muestradantes 25 - Total Muestras tomadas 50
PRB Centro Del Cesar: Total muestradantes 3 - Total Muestras tomadas 6
PRB Eje Bananero Y Sur De Urabá (Ambos En Construcción): Total muestradantes 8 - Total Muestras tomadas 16
Plan Nacional De Búsqueda: Total muestradantes 45 - Total Muestras tomadas 90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</si>
  <si>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Llevar a cabo reunión mensual con el Grupo Nacional de Apoyo al Sistema de Verdad, Justicia, Reparación y No Repetición del Instituto Nacional de Medicina Legal y Ciencias Forenses - INMLCF para fortalecer e impulsar el proceso de búsqueda que adelanta la UBPD</t>
  </si>
  <si>
    <t>Se tuvieron mesas de trabajo con el grupo nacional de Apoyo a la UBPD del INMLCF (GNAUBPD-SSF) ahora llamado Grupo Nacional de Apoyo al Sistema de Verdad, Justicia, Reparación y No Repetición del INMLCF los días 02 de febrero, 25 de febrero y 25 de marzo de 2022. para fortalecer e impulsar el proceso de búsqueda que adelanta la UBPD.</t>
  </si>
  <si>
    <t>A pesar de que no se efectuó reunión de seguimiento para el mes de enero, se subsanó con la reunión realizada el 02 de febrero de 2022. Se sugiere incluir dentro del reporte que tradujo estas sesiones de trabajo o que labores se materializaron producto de la articulación interinstitucionales con el INMLCF</t>
  </si>
  <si>
    <t>Se tuvieron mesas de trabajo con el grupo nacional de Apoyo a la UBPD del INMLCF (GNAUBPD-SSF) ahora llamado Grupo Nacional de Apoyo al Sistema de Verdad, Justicia, Reparación y No Repetición del INMLCF  los días 29 de abril, 06 de mayo, 26 de mayo y 28 de junio de 2022.para fortalecer e impulsar el proceso de búsqueda que adelanta la UBPD.</t>
  </si>
  <si>
    <t>De acuerdo con los soportes remitidos, se evidencia la materialización de las reuniones indicadas en el avance. Lo anterior, permite tener un relacionamiento fluido con el INMLCF, lo que se convierte en la posibilidad de mejores entendimientos y agilidad en los tiempos en el procesamiento de casos por parte del Instituto.
Se sugiere unificar en alguna herramienta o base de datos los compromisos derivados de las sesiones de trabajo con el INMLCF, esto permite hacer un seguimiento permanente y unificado.</t>
  </si>
  <si>
    <t>Se tuvieron mesas de trabajo con el grupo nacional de Apoyo a la UBPD del INMLCF (GNAUBPD-SSF) ahora llamado Grupo Nacional de Apoyo al Sistema de Verdad, Justicia, Reparación y No Repetición del INMLCF  los días 18 de julio y 02 de septiembre de 2022., para fortalecer e impulsar el proceso de búsqueda que adelanta la UBPD.</t>
  </si>
  <si>
    <t>De acuerdo con los soportes remitidos, se evidencia la materialización de las reuniones indicadas en el avance. Lo anterior, permite tener un relacionamiento fluido con el INMLCF, lo que se convierte en la posibilidad de mejores entendimientos y agilidad en los tiempos en el procesamiento de casos por parte del Instituto.
Sin embargo no se evidencia la reunión del mes de agosto, teniendo en cuenta que en la actividad se especifica que deben ser reuniones mensuales.</t>
  </si>
  <si>
    <t>Registrar solicitudes de gestión para impulsar la identificación de cadáveres en el Sistema de Información Red de Desaparecidos y Cadáveres - SIRDEC y su seguimiento</t>
  </si>
  <si>
    <t>El grupo Interno de identificación realizó seguimiento en el Sistema de Información Red de Desaparecidos y Cadáveres - SIRDEC a las muestras tomadas durante el primer trimestre del año:75 muestradantes para un total de 150 muestras biológicas de referencia.</t>
  </si>
  <si>
    <t>El reporte registrado no cuenta con una relación directa con la actividad del Plan de acción. Se sugiere especificar a qué se refieren con el registro de solicitudes de gestión, cuántas se realizaron y qué generó estas solicitudes en el marco de los procesos de identificación en curso.</t>
  </si>
  <si>
    <t>El grupo Interno de identificación realizó seguimiento en el Sistema de Información Red de Desaparecidos y Cadáveres - SIRDEC a las muestras tomadas durante el segundo  trimestre del año:539 muestradantes para un total de 1078 muestras biológicas de referencia.</t>
  </si>
  <si>
    <t>Los avances remitidos no permiten entender el fin último del proceso de seguimiento a los cuerpos no identificados o del trabajo de registro que se ha realizado en las instalaciones del INMLCF. En tal sentido, se sugiere incluir en el avance qué logros o dificultades se han materalizado producto de estas solicitudes del impulso a la identificación. ¿cuántas se han solicitado? y ¿cuántas nos han contestado?</t>
  </si>
  <si>
    <t>El grupo Interno de identificación realizó seguimiento en el Sistema de Información Red de Desaparecidos y Cadáveres - SIRDEC a las muestras tomadas durante el tercer trimestre del año:1.077 muestradantes para un total de 2154 muestras biológicas de referencia.</t>
  </si>
  <si>
    <t>Se mantiene la recomendación del segundo trimestre.</t>
  </si>
  <si>
    <t>Realizar el seguimiento al proceso de identificación de los cuerpos entregados por la UBPD y por otras entidades al Instituto Nacional de Medicina Legal y Ciencias Forenses - INMLCF</t>
  </si>
  <si>
    <t>La DTPRI realizó seguimiento al proceso de identificación de 45 cuerpos recuperados por la Unidad y a 39 cuerpos recuperados por otras entidades, Total de cuerpos: 84
 Los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t>
  </si>
  <si>
    <t>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t>
  </si>
  <si>
    <t xml:space="preserve">La DTPRI realizó seguimiento al proceso de identificación de 121 cuerpos recuperados por la Unidad y a 7 cuerpos recuperados por otras entidades, Total de cuerpos: 128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 </t>
  </si>
  <si>
    <t>De acuerdo con el avance, se refleja que el seguimiento a materializado procesos de identificación y de entrega dignas.
Se sugiere analizar la forma en que se cruzaría la información de los Planes Regionales de Búsqueda con los casos registrados en las herramientas de diagnóstico y en el SIRDEC.</t>
  </si>
  <si>
    <t>La DTPRI realizó seguimiento al proceso de identificación de 67 cuerpos recuperados por la Unidad y a 09 cuerpos recuperados por otras entidades, Total de cuerpos: 76
-A la fecha del presente informe el INMLCF ha reportado, dos cuerpos identificados, cuyos informes están en revisión, (01) recuperado en el 2020 en Samaná, y otro recuperado en el 2020 del Meta, adicionalmente se han recibido importantes avances en los análisis de los cuerpos de Concepción (Santander) (03), Curvaradó (Chocó))(03).</t>
  </si>
  <si>
    <t>Continuar con la fase de recolección de información del proyecto de Impulso a la identificación</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</si>
  <si>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realizando labores administrativas para la contratación de 19 técnicos para la fase de recolección.
 Para el mes de febrero del año 2022 se realizó alistamiento de los casos, entrenamiento a contratistas en la fase de recolección en el instrumento de diagnóstico diseñado por la UBPD y en el proyecto retrospectivo SIRDEC por el INMLCF.
 Los resultados obtenidos desde el 01 de enero al 31 de marzo de 2022, en las ciudades donde se desarrolla el proyecto son los siguientes:
 - En total se ingresaron 551 casos en el instrumento de diagnóstico.
 - Se ingresaron 197 casos en el SIRDEC – Proyecto Retrospectivo.</t>
  </si>
  <si>
    <t>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Finalmente, se sugiere analizar y evaluar un pronóstico de hasta cuando se tiene contemplado "por demanda" incluir casos en el SIRDEC y en el instrumento de diagnóstico de la UBPD. Esto permite dar un contexto de lo que se requiere en términos de personal y demás recursos para esta y las siguientes vigencias.</t>
  </si>
  <si>
    <t>Durante el segundo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t>
  </si>
  <si>
    <t>Es importante realizar un análisis frente al universo de casos que se han registrado en las herramientas de diagnóstico y en el SIRDEC. Esto permitiría entender el futuro del proyecto y los logros generados a partir de toda esta información registrada en bases de datos.</t>
  </si>
  <si>
    <t>Durante el tercer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Los resultados obtenidos desde el 01 de julio  al 30 de septiembre de 2022, en las ciudades donde se desarrolla el proyecto son los siguientes:
 - En total se ingresaron 1432 casos en el instrumento de diagnóstico.
 - Se ingresaron 1427 casos en el SIRDEC – Proyecto Retrospectivo.</t>
  </si>
  <si>
    <t>Se evidencia lo reportado para el periodo especifico, Sin embargo se mantiene la recomendación relaizada en el segundo trimestre.</t>
  </si>
  <si>
    <t>Aumentar la capacidad de analisis de la información del Proyecto de impulso a la identificación</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</si>
  <si>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realizando labores administrativas para la contratación 11 contratistas para la fase de análisis.
 Los resultados obtenidos desde el 01 de enero al 31 de marzo de 2022, en las ciudades donde se desarrolla el proyecto son los siguientes:
 - Se realizó un análisis integral de 262 casos en Regional Oriente</t>
  </si>
  <si>
    <t>Es importante determinar cómo se está incrementando la capacidad, medida a traves de los históricos de análisis y con relación a la demanda de casos en el marco del proyecto de impulso al proceso de identificación. Si la actividad nos solicita un incremento de la capacidad, debemos tener una linea base para determinar cuánto y en que proporción se está incrementando esta capacidad.</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</si>
  <si>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Los resultados obtenidos desde el 01 de abril  al 30 de junio  de 2022, en las ciudades donde se desarrolla el proyecto son los siguientes:
- Se realizó un análisis integral de 2661 casos con planes de acción en Regional Oriente</t>
  </si>
  <si>
    <t>Se sugiere incluir dentro de los avances ¿Qué resultados o logros se tradujeron producto del análisis integral de los 2661 casos?. Esto permite dar un contexto de la utilidad o acciones de mejora que se puedan generar de allí.
Adicionalmente, no es claro cómo se tiene pensado aumentar la capacidad de análisis de esta información, ya que este es el fin último de esta actividad. Por ende, se reitera la retroalimentación del primer trimestre: 
Es importante determinar cómo se está incrementando la capacidad, medida a traves de los históricos de análisis y con relación a la demanda de casos en el marco del proyecto de impulso al proceso de identificación. Si la actividad nos solicita un incremento de la capacidad, debemos tener una linea base para determinar cuánto y en que proporción se está incrementando esta capacidad.</t>
  </si>
  <si>
    <t>Durante el tecer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Los resultados obtenidos desde el 01 de julio  al 30 de septiembre  de 2022, en las ciudades donde se desarrolla el proyecto son los siguientes:
- Se realizó un análisis integral de 1257 casos con planes de acción en Regional Oriente y a Regional Sur  comenzando por las Unidades Básicas de Neiva y Pitalito</t>
  </si>
  <si>
    <t>Se evidecia lo reportado para el periodo especifico, sin embargo no es claro cómo se tiene pensado aumentar la capacidad de análisis de esta información, ya que este es el fin último de esta actividad. 
Razón por la cual, se reitera la retroalimentación del primer y segundo trimestre</t>
  </si>
  <si>
    <t>Solicitar al Grupo Nacional de Apoyo al Sistema de Verdad, Justicia, Reparación y No Repetición del Instituto Nacional de Medicina Legal y Ciencias Forenses - INMLCF cruces de perfiles genéticos en el Banco de Perfiles Genéticos de Desaparecidos - BPGD.</t>
  </si>
  <si>
    <t>Se tuvieron mesas de trabajo con el grupo nacional de Apoyo a la UBPD del INMLCF (GNAUBPD-SSF) ahora llamado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y compartida directamente por el INMCLF ,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t>
  </si>
  <si>
    <t>Se sugiere establecer tiempos de respuesta para el cargue o registro de las muestras al banco de perfiles genéticos por parte del INMLCF. Esto permitirá agilizar el ingreso y que se incremente la probabilidad de tener cruces exitosos en la identificación de personas dadas por desaparecidas.</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</si>
  <si>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t>
  </si>
  <si>
    <t>De acuerdo con el avance, no es claro cómo con el registro de información en la matriz “Solicitudes INMLCF - DTPRI UBPD” permite realizar cruces de perfiles genéticos en el banco de Perfiles Genéticos (BPG) o en su defecto, cuáles fueron los resultados posterior a lo cruces efectuados. Se sugiere hacer un análisis puntual de los cruces que realizó el INMLCF en el BPG frente a la información que se dispuso en la herramienta establecida por parte de la UBPD.</t>
  </si>
  <si>
    <t>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t>
  </si>
  <si>
    <t>Se evidencia lo reportado, sin embargo se mantiene la recomendación del segundo trimestre.</t>
  </si>
  <si>
    <t>Realizar labores de seguimiento periódico en el Sistema de Información Red de Desaparecidos y Cadáveres de los cruces solicitados</t>
  </si>
  <si>
    <t>El Grupo interno de trabajo de identificación de la Dirección Técnica de prospección se encuentra en el proceso de verificación en el SIRDEC para actualizar el estado del procesamiento en el que se encuentran las muestras biológicas tomadas por la UBPD en el año 2020 y 2021, a través de la Matriz “Solicitudes INMLCF - DTPRI UBPD” administrada y compartida directamente por el INMCLF para tal fin.</t>
  </si>
  <si>
    <t>De acuerdo con el avance, no es claro si la UBPD realiza la verificación en el SIRDEC del estado del procesamiento de las muestras o si está sujeto a que el INMLCF lo realice y lo registre en la matriz administrada y compartida por el INMLCF para la UBPD. Por último, se sugiere registrar la cantidad de muestras verificadas encontradas en el BPG.</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</si>
  <si>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verifico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t>
  </si>
  <si>
    <t>Es necesario determinar por qué no se han registrado 137 muestras tomadas en el año 2021, si por tiempos, ya han pasado mas de 6 meses desde que culminó la vigencia 2021. Es necesario que este seguimiento se incluya dentro de los avances cualitativos de la actividad, ahora bien, tambien es importante conocer qué cruces se han realizado a partir del registro de las 1600 muestras tomadas y registradas. Esto da un contexto del tratamiento que se le da a las muestras tomadas por la UBPD en los procesos de búsqueda</t>
  </si>
  <si>
    <t>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 y verifico su registro en el SIRDEC con los usuarios y perfiles que se tienen en la DTPRI. El resultado fue el siguiente:
-De las 1514 muestras biológicas entregadas por la UBPD al INMLCF en el año 2021, 1377 se habían reportado en el segundo trimestre, y el rezago correspondiente a 137 muestras ya se encuentran con código de procesamiento e ingresadas al Banco de Perfiles Genéticos (BPG) de desaparecidos por parte del Instituto Nacional de Medicina Legal y Ciencias Forenses en el SIRDEC.
-De las 614 muestras biológicas entregadas por la UBPD al INMLCF durante el primer semestre del 2022: 68 se encuentran con código de procesamiento e ingresadas al Banco de Perfiles Genéticos (BPG) de desaparecidos por parte del Instituto Nacional de Medicina Legal y Ciencias Forenses en el SIRDEC.</t>
  </si>
  <si>
    <t>Se sugiere revisar porque de las 614 muestras enviadas a INMLCF en 2022, solo 64 cuentan con código, y si desde la UBPD se puede realizar alguna gestión para que el INMLCF acelere este proceso</t>
  </si>
  <si>
    <t>Realizar gestiones para que la UBPD pueda ser parte del Comité Interinstitucional de Genética Forense</t>
  </si>
  <si>
    <t>Dirección Técnica de Prospección, Recuperación e Identificación, Oficina Asesora Jurídica y Dirección General</t>
  </si>
  <si>
    <t>SGTT: Dentro del primer trimestre del presente año, mediante oficio con radicado UBPD-1-2022-001654 dirigido a la Fiscalía General de la Nación y el Instituto Nacional de Medicina Legal y Ciencias Forenses, la Directora General solicitó la integración de la UBPD como miembro del Comité Interinstitucional de Genética Forense.
 OAJ; Durante el primer trimestre de la vigencia 2022, la Oficina Asesora Jurídica no ha recibido solicitudes o consultas jurídicas sobre el particular por parte de la Subdirección General Técnica y Territorial, dependencia responsable de la actividad.</t>
  </si>
  <si>
    <t>La SGTT resalta el trabajo desarrollado ante la FGN y el INMLCF, no obstante, la Oficina Asesora Jurídica menciona que no recibió información o consulta jurídica al respecto. Frente a esto, se sugiere establecer una mesa de trabajo con la oficina asesora jurídica para determinar si hizo falta algún paso o proceso jurídico para dicho trámite. Así mismo, si se requiere alguna otra herramienta jurídica al respecto.</t>
  </si>
  <si>
    <t>OAJ: Durante el segundo trimestre de la vigencia 2022, la Oficina Asesora Jurídica ha brindado orientaciones a la Subdirección General Técnica y Territorial respecto a las gestiones a adelantar para promover que la UBPD haga parte del Comité Interinstitucional de Genética Forense.
SGTT: Dentro del segundo trimestre del presente año, mediante radicado UBPD-3-2022-007765 del 1 de junio de 2022, la Subdirección General, Técnica y Territorial solicitó a la Oficina Asesora Jurídica (OAJ) la revisión y apoyo para la interposición de documento correspondiente a una acción de tutela contra la Fiscalía General de la Nación y el Instituto Nacional de Medicina Legal y Ciencias Forenses, teniendo como finalidad obtener una respuesta a la petición con radicado UBPD-1-2022-001654. En respuesta a lo anterior, mediante el memorando UBPD-3-2022-008691 del 16 de junio de 2022, la OAJ indicó la pertinencia de reiterar la solicitud elevada ante la Fiscalía General de la Nación y el Instituto Nacional de Medicina Legal y Ciencias Forenses.</t>
  </si>
  <si>
    <t>De acuerdo con el avance, se evidencia gestión relacionada con el fin de que se lleve a cabo la inclusión de la UBPD en el Comité Interinstitucional de Genética Forense.
Se espera para el tercer corte un avance frente al alcance realizado al INMLCF a la solicitud inicial o de lo contrario, las acciones llevadas a cabo para materializar la inclusión.</t>
  </si>
  <si>
    <r>
      <rPr>
        <b/>
        <sz val="10"/>
        <color rgb="FF000000"/>
        <rFont val="Arial"/>
        <family val="2"/>
      </rPr>
      <t>OAJ:</t>
    </r>
    <r>
      <rPr>
        <sz val="10"/>
        <color rgb="FF000000"/>
        <rFont val="Arial"/>
        <family val="2"/>
      </rPr>
      <t xml:space="preserve"> La Oficina Asesora Jurídica mediante Memorando UBPD-3-2022-012614 del 1 de septiembre de 2022 solicitó a la Subdirección General Técnica y Territorial y a la Dirección Técnica de Prospección, Recuperación e Identificación la remisión de la "memoria justificativa" que soportará técnicamente la reforma normativa para que la UBPD integre el Comité Interinstitucional de Genética Forense.
En esta comunicación, la Oficina Asesora Jurídica detalló los elementos que deben ser considerados por las dependencias técnicas para la elaboración de la "memoria justificativa".
Igualmente, la Oficina Asesora Jurídica brindó apoyo a la Directora General en la reunión sostenida con el Ministro de Justicia y del Derecho  el 7 de septiembre de 2022,  en la cual se abordó, entre otros temas, la reforma normativa necesaria para lograr la inclusión dela UBPD en el Comité Interinstitucional de Genética Forense.
</t>
    </r>
    <r>
      <rPr>
        <b/>
        <sz val="10"/>
        <color rgb="FF000000"/>
        <rFont val="Arial"/>
        <family val="2"/>
      </rPr>
      <t xml:space="preserve">SGTT: </t>
    </r>
    <r>
      <rPr>
        <sz val="10"/>
        <color rgb="FF000000"/>
        <rFont val="Arial"/>
        <family val="2"/>
      </rPr>
      <t>Conforme a las orientaciones brindadas por la OAJ a través del memorando UBPD-3-2022-008691 del 16 de junio de 2022; la SGTT remitió el oficio con radicado UBPD-1-2022-006361 del 1 de julio de 2022 mediante el cual se reiteró a la Fiscalía General de la Nación y al Instituto Nacional de Medicina Legal y Ciencias Forenses la solicitud sobre la integración de la UBPD como miembro del Comité Interinstitucional de Genética Forense; que la UBPD fuera invitada a las sesiones del Comité Interinstitucional de Genética Forense; así como autorizar, facilitar y agilizar a la UBPD el acceso a la información contenida en el Banco de Perfiles Genéticos de Desaparecidos.</t>
    </r>
  </si>
  <si>
    <t>Realizar mesas técnicas bimestrales que den cuenta de la inclusión de las estrategias de articulación interinstitucional en los Planes Regionales de Búsqueda - PRB</t>
  </si>
  <si>
    <t>Se realizó cronograma de trabajo para la realizacion de las mesas técnicas bimestrales que den cuenta de la inclusión de las estrategias de articulación interinstitucional en los Planes Regionales de Búsqueda, que permita aclarar dudas a los equipos territoriales sobre relacionamientos especificos.</t>
  </si>
  <si>
    <t>De acuerdo con el avance, no se reporta la mesa técnica del primer bimestre del año. Según el cronograma remitido, se tenía prevista una mesa mesa para el mes de marzo de 2022. Frente al cronograma, este no cuenta con la programaación de las temáticas que se desarrollarán a lo largo de la vigencia. Es importante incluirlas para determinar puntos en común y unificación de criterios para realizar el trabajo de forma articulada entre entidades involucradas en la búsqueda. 
En todo caso, se espera que estas tareas sean incluidas en los planes operativos de los equipos internos de trabajo territorial. Esto permitirá unificar herramientas y no proliferar planes o cronogramas de trabajo en la entidad.</t>
  </si>
  <si>
    <t>Durante el segundo trimestre y conforme a lo establecido en el cronograma planteado, sesionó la primera mesa bimensual con los GITT, cuyo objetivo fue presentar la estrategia de relacionamiento institucional y su metodología para la incorporación en los PRB aprobados en 2022.
Dado que fue la primera sesión de la mesa, fue necesario contextualizar a los GITT sobre el contenido de la estrategia,  presentar el cronograma de implementación, la metodología propuesta, la descripción del indicador al que atiende esta actividad y exponer los avances alcanzados en primer trimestre.
A la reunión asistieron las coordinaciones de cada GITT y el equipo de nivel central de la SGTT (ver acta de reunión)</t>
  </si>
  <si>
    <t>Con el avance y a los soportes reflejados, no es clara la articulación entre el documento "Estrategias de relacionamiento institucional que visibilizan el valor agregado de lo humanitario en la búsqueda" y la desagregación de estas estrategias incluidas en los 22 Planes Regionales de Búsqueda. En los soportes suministrados no se encuentran los PRB, sino otros documentos que se generaron para identificar actores y la necesidad de relacionamiento con esos actores. Por lo anterior, es necesario articular las estrategias documentadas con los PRB y no que se encuentren de forma separada o desarticulada. Finalmente, se sugiere detallar las estrategias con los diferentes actores, ya que en muchos casos, se encuentran datos generales y no particulares de cómo realizaremos esta articulación.
En todo caso, se espera que estas tareas sean incluidas en los planes operativos de los equipos internos de trabajo territorial. Esto permitirá unificar herramientas y no proliferar planes o cronogramas de trabajo en la entidad."</t>
  </si>
  <si>
    <r>
      <rPr>
        <b/>
        <sz val="10"/>
        <color rgb="FF000000"/>
        <rFont val="Arial"/>
        <family val="2"/>
      </rPr>
      <t>SGTT:</t>
    </r>
    <r>
      <rPr>
        <sz val="10"/>
        <color rgb="FF000000"/>
        <rFont val="Arial"/>
        <family val="2"/>
      </rPr>
      <t xml:space="preserve"> Durante el tercer trimestre de 2022 se realizó una sesión de la mesa de articulación institucional, con los GITT de las DT y la SGTT, en la misma se eligió como tema principal de profundización el relacionamiento con la Fiscalía, para lo cual las referentes de la SGTT y la DT de informacion realizaron una presentacion de las diferentes acciones y convenios con dicha entidad y se generó un espacio de preguntas, respuestas y lecciones aprendidas.</t>
    </r>
  </si>
  <si>
    <t>Se evidecia lo reportado para el periodo especifico.</t>
  </si>
  <si>
    <t>Formular acciones de mejora que se implementen en la articulación interinstitucional en los Planes Regionales de Búsqueda - PRB</t>
  </si>
  <si>
    <t>Se realizó cronograma de trabajo.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 de relacionamiento local o nacional. (sistematición se encuentra en proceso).</t>
  </si>
  <si>
    <t>A pesar de que la actividad no se encontraba prevista para el primer trimestre del año, la SGTT remite un avance de las acciones previas a la formulación de las acciones de mejora. Esto permite entender labores de planeación, lo cual es muy positivo. 
Se sugiere establecer y registrar la clasificación que se menciona en una sola matriz que unifique y consolide las entidades y el tipo de relacionamiento existente con la UBPD.</t>
  </si>
  <si>
    <t xml:space="preserve">Durante el segundo trimestre se realizaron sesiones de trabajo con dos GITT para la identificación de acciones de mejora en la incorporación de la estrategia de relacionamiento institucional en 6 PRB aprobados durante la vigencia 2021, correspondientes a los GITT de Cúcuta y GITT de Florencia.
Los PRB Intervenidos Fueron: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diálogo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t>
  </si>
  <si>
    <t>El avance reportado no es claro. Se sugiere enfocar el seguimiento con base en lo que solicita puntualmente la actividad. Para este caso, se deben formular acciones de mejora que se implementen en la articulación interinstitucional en los PRB",  así las cosas, se sugiere que las acciones de mejora sean incluidas por ejemplo en los Planes Operativos de cada PRB y a que su vez, el seguimiento indique cuáles fueron las acciones de mejora y dónde fueron incluidas.</t>
  </si>
  <si>
    <r>
      <rPr>
        <b/>
        <sz val="10"/>
        <color rgb="FF000000"/>
        <rFont val="Arial"/>
        <family val="2"/>
      </rPr>
      <t xml:space="preserve">SGTT: </t>
    </r>
    <r>
      <rPr>
        <sz val="10"/>
        <color rgb="FF000000"/>
        <rFont val="Arial"/>
        <family val="2"/>
      </rPr>
      <t>En este trimestre se realizó un taller con el GITT de Cali quien lidera 7 PRBs, en dicho taller se identificaron las acciones de relacionamiento que se tienen con las entidades, los avances alcanzados en dicho relacionamiento y la acciones de mejora requeridas para fortalecer el relacionamiento, priorizando las entidades que fuesen mas relevantes para fortalecer las acciones de búsqueda en cada uno de los 7 PRB de Cali, Popayán, Pasto, Buenaventura y Tumaco.
Con relación a la matriz de estrategias para el relacionamiento del 2do trimestre, se identificó como tema en común, la dificultad en el relacionamiento por desconocimiento de la ruta y acuerdos que se han realizado desde el nivel central, por tanto, como acción de mejora, se priorizó esta entidad como tema principal de la mesa bimensual de relacionamiento interinstitucional liderada por la SGTT y los GITT,</t>
    </r>
  </si>
  <si>
    <t>En lo reportado no se evidencia la formulación de acciones de mejora para mejorar el relacionamiento.</t>
  </si>
  <si>
    <t>Hacer seguimiento a las acciones de mejora con relación a la articulación interinstitucional en los Planes Regionales de Búsqueda - PRB</t>
  </si>
  <si>
    <t>Se elaboró el cronograma de seguimiento para la vigencia 2022, el cual se realizará de manera general mediente el seguimeinto a Plan Operativo verificando que se hayan incluido acciones de relacionamiento institucional en los mismos, y otro mas exaustuvo luego de las visitas a territorio para verificar la estrategia de relacionamiento institucional en el PRB y las acciones de mejora que hayan quedado planteadas en los encuentros con los GITT.</t>
  </si>
  <si>
    <t>A pesar de que la actividad no se encontraba prevista para el primer trimestre del año, la SGTT remite un avance de las acciones previas a la formulación de las acciones de mejora. Esto permite entender labores de planeación, lo cual es muy positivo.</t>
  </si>
  <si>
    <t>Se avanza en la elaboración de cronogramas para la incorporación de estrategias de conformidad con las sesiones llevadas a cabo, lo anterior materializable en el siguiente trimestre.</t>
  </si>
  <si>
    <t>Igualmente, no es claro el seguimiento, con base en la retroalimentación de la actividad 81. esta actividad debe guardar concordancia con la formulación de las acciones de mejora identificadas e incluidas previamente en los PRB y/o en los Planes Operativos de los PRB.</t>
  </si>
  <si>
    <r>
      <rPr>
        <b/>
        <sz val="10"/>
        <color rgb="FF000000"/>
        <rFont val="Arial"/>
        <family val="2"/>
      </rPr>
      <t xml:space="preserve">SGTT: </t>
    </r>
    <r>
      <rPr>
        <sz val="10"/>
        <color rgb="FF000000"/>
        <rFont val="Arial"/>
        <family val="2"/>
      </rPr>
      <t xml:space="preserve">Se realizó reuniones de seguimiento con los GITT de Popayán, Florencia, Mocoa, Quibdó y Medellín, lo que permitió revisar los avances en la implementacion de las estrategias plantedas por el GITT para cada PRB.
</t>
    </r>
    <r>
      <rPr>
        <sz val="10"/>
        <color rgb="FFFF0000"/>
        <rFont val="Arial"/>
        <family val="2"/>
      </rPr>
      <t>Incluir el seguimiento que se realizó al tema de FGN en torno a las estrategias de relacionamiento</t>
    </r>
  </si>
  <si>
    <t>Teniend en cuenta que la actividad 81 no se cumplio para el periodo, tampoco se evidencia el seguimiento a la posibles acciones de mejora que se formularan, se soporta reuniones con los GITT, pero estos soportes no detllan ningun seguimiento a acciones de mejora</t>
  </si>
  <si>
    <t>Consolidar la definición de las 3 rutas de relacionamiento en conjunto con las áreas responsables de cada tema</t>
  </si>
  <si>
    <t>Asesor(a) para el Consejo Asesor</t>
  </si>
  <si>
    <t>Asesor(a) para relacionamiento interinstitucional - Asesor(a) para incidencia, relacionamiento público y posicionamiento político, Subdirección General Técnica y Territorial, Dirección Técnica de Participación, Contacto con Víctimas y Enfoques Diferenciales, Dirección Técnica de Información</t>
  </si>
  <si>
    <t>Durante el primer trimestre de 2022, se trabajó en la identificación de resposables de cada uno de los relacionamientos con las entidades, así como en el mapeo de actividades realizadas en el marco de los mismos.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</si>
  <si>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t>
  </si>
  <si>
    <t>Reporte conjunto actividades 83 y 84 y asociado al indicador 18:
Se presenta reporte de avance del relacionamiento con la CEV, la JEP, la Fiscalía General de la Nación y el desarrollo propio del Consejo Asesor, más el desarrollo de los protocolos tanto con MinSalud como con la UARIV.
Durante el periodo se definió el reporte de avance de las rutas de acuerdo con cada entidad en reuniones con asesores y profesionales de las dependencias responsables, liderados por la SGTT y con base en esto se realizaron los reportes.
El indicador presenta un avance cuantitativo del 33%, para alcanzar un estado "óptimo" de acuerdo con lo proyectado.</t>
  </si>
  <si>
    <t xml:space="preserve">
JEP: La ruta ya se encuentra consolidada, queda pendiente su socialización. 
CONSEJO ASESOR: Esta actividad se encuentra cumplida, durante periodos anteriores se logro consolidar una ruta de relacionamiento con el Consejo Asesor por intermedio de la mesa tecnica de esta instancia, la cual se encuentra en cabeza del Asesor de la Unidad Especial 02 de la Dirección general de la UBPD. Se encuentra vigente el reglamento o interno adoptado por el Acuerdo 01 del 13 de noviembre de 2020 que viabiliza la convocatoria, dialogo y buena gestión entre el Consejo Asesor y la UBPD. 
CEV: Esta actividad se cumplio y desarrollo durantes los anteriores periodos de reporte. En este tercer trimestre se le dió cierre al relacionamiento mediante la entregada del Legado en sesiones de socialización que más adelante se detallan. 
FISCALÍA: Se encuentra cumplida esta actividad en la medida que existe una ruta de articulación  con base en el convenio 0030 de 2019, a partir del cual se establecio un relacionamiento técnico y politico con la entidad a partir de la instalación y desarrollo de mesas técnicas, el cual se encuentra en ejecución. 
UARIV: La UBPD planteo la necesidad de construir una ruta de relacionamiento con UARIV en relación a la atención psicoscoial de víctimas inscritas en el registro unico de víctimas (RUV), de un lado, y por otro una ruta para la interoperabilidad entre las dos entidades. En relación a la Ruta para la atención psicosocial esta fue construida por profesionales de la UBPD de acuerdo con mesas de trabajo previas, la ruta fue enviada a la UARIV para su revisión y aprobación, pero aun no se tiene respuesta. 
No obstante, en reciente reunión entre la directora de la UBPD y la nueva directora de la UARIV se planteo una nueva orientación en relación a la atención a victimas, por lo que sera necesario proponer nuevas mesas de trabajo para tal proposito. 
En relación a la ruta para la interoperabilidad, esta fue construida por profesionales de distintas areas, incluida la subdirección general técnica y territorial y fue enviada para la aprobación del director técnico de información, planeación y localización para la busqueda, quien no ha dado su visto bueno u observaciones. 
MINISTERIO DE SALUD: Desde la UBPD se planteo la necesidad de construir una ruta de articulación entre UARIV, Ministerio de salud y UBPD para la atención psicosocial de victimas no incluidas en el RUV. Está ruta todavia se encuentra en borrador. Sin embargo se han venido realizando mesas tripartitas entre las mencionadas entidades para tal proposito. </t>
  </si>
  <si>
    <t>Se observa reporte consolidado de definición de rutas con las diferentes entidades, a través de los diferentes protocolos o rutas establecidas.  la actividad se encuentra finalizada de acuerdo con el avance planteado.</t>
  </si>
  <si>
    <t>Continuar la implementación de las rutas de relacionamiento</t>
  </si>
  <si>
    <t>Asesor(a) para relacionamiento interinstitucional - Asesor(a) para incidencia, relacionamiento público y posicionamiento político</t>
  </si>
  <si>
    <t>En este trimestre se relizó una sesión extraoridnaria del Consejo Asesor y una sesión ordinaria Territorial en Bucaramanga Santander. Se continuó el trabajo con MinSalud y UARIV para la construcción de protocolos de relacionamiento con cada un de estas entidades.</t>
  </si>
  <si>
    <t>Como reporte de ejecución de actividades se presentan las sesiones ordinaria y extraordinaria del consejo Asesor y la construcción d eprotocolos de relacionamiento con entidades del consejo, Minsalud y UARIV.</t>
  </si>
  <si>
    <t xml:space="preserve">
JEP. Propuesta de ruta de relacionamiento en TOARS y Sanciones propias: En este punto debe anotarse que el 16 de junio se suscribió (y se remitió la version final a la UBPD el 15 de julio) con la Secretaria Ejecutiva de la JEP la "Ruta de articulacion para la busqueda y proceso restaurativo en la justicia transicional"  en la cual se fijaron no solo las definiciones basicas sino el paso a paso para la implementacion conjunta de los TOARS. De este acuerdo se deriva un Plan de trabajo pactado con la Secretaria Ejecutiva que esta en elecucion.
CEV. Recepcion del Legado: Sobre el relacionamiento con las entidades del sistema integral de verdad, justicia, reparación y no repetición, como se conoce, el periodo de la Comisión de la verdad (CEV) finalizó el pasado 27 de junio de 2022, y el periodo de socialización el 27 de agosto de 2022; sin embargo, a partir de su finalización se genera para la JEP y la UBPD el compromiso de asumir el legado, información y procesos que venía liderando la CEV en relación al mandato de cada una de las entidades. La Unidad recibió de manera definitiva el legado los dias 4 y 5 de agosto en sesiones con los equipos directivos y tecnicos en los cuales se trataron los siguientes temas: Presentacion de los principales resultados de la implementación de la estrategia de Legado; conocer el balance de los procesos de despliegueterritorial y de trabajo con pueblos étnicos en clave de Legado con énfasis enlogros, retos y compromisos que quedan para el Sistema y sus mecanismos;  hallazgos de los capítulos territoriales y el volumen étnico del Informe Final de la Comisión, y de los procesos de diálogo social en los territorios; Construccion de un plan de acción para la sostenibilidad del Legado de la Comisión de la Verdad. 
* Realizar resumen ejecutivo de lo entregado por la CEV a la UBPD: Como consecuencia de la entrega se consolido con la CEV y la JEP dos matrices: a) matriz de legado y b) matriz territorial que ese esta discutiendo en el sistema para la recepcion de las mesas tecnicas y demas espacios o insumos propuestos por la CEV. Estas matrices se vienen trabajando y alimentando de manera conjunta con la JEP para hacer un plan de trabajo conjunto y la estimacion de recursos para la continuación de actividades. 
* Reunión UBPD y GIZ, el 14 de septiembre de 2022. En la fecha indicada se converso con GIZ acerca del liderazgo de los procesos que entregó la CEV con el fin de lograr una cooperación que garantice la sostenibilidad de estos. En esta reunión se propuso la coordinación con la JEP para establecer responsabilidades y luego plantear en detalle proyectos de cooperación. 
* Reunión UBPD-JEP, el 15 de septiembre de 2022. 
En esta reunión asistió por parte de la UBPD, el asesor Mauricio Diaz y la analista Lina Manrique, y por parte de la JEP, la doctora Claudia Stela Nuñez, la conversación giró en torno a una matriz en la que se detallan todos los procesos, mesas, e información que dejó la CEV para darle continuidad, la cual se llama Plan de sostenibilidad del legado. En esta reunión se concluyó que la matriz debe ser conocida por todas las dependencias de cada entidad con el fin de realizar un rastreo sobre quien ya tiene establecido una relación con algún proceso o si es de su interés. Luego de tener claridad sobre lo anterior se propone una siguiente reunión con el fin de llevar a cabo una articulación JEP-UBPD para darle continuidad a los procesos abiertos por la CEV de manera articulada como sistema o de manera individual. 
* Gestión y recepción de la información al interior de la UBPD. 17 de septiembre de 2022. 
El Asesor Mauricio Diaz solicitó información a cada una de las áreas de la UBPD sobre la relación que estas han tenido o pueden tener en el futuro con cada uno de los procesos detallados en la matriz Plan de sostenibilidad del legado, esta información fue requerida desde el 17 de agosto, y reiterada con la aclaración que se trata de prioridad alta, así mismo la comunicación también fue reiterada por parte de la Subdirección. Por este medio solo se recepciono la respuesta por parte del área de participación. 
* Gestión y recepción de la información al interior de la UBPD. 29 de septiembre de 2022. 
En adelante, la analista Lina Manrique estableció comunicación para el diligenciamiento de la matriz de manera bilateral con las áreas de Subdirección de Gestión de Información para la Búsqueda, Subdirección de Análisis, Planeación y Localización para la Búsqueda, Oficina asesora de comunicaciones y pedagogía y la Oficina de Tecnologías de la información y las comunicaciones, dicha comunicación se dio de manera personal, o por reuniones de meet. A partir de estas reuniones se logró establecer qué procesos de la matriz de sostenibilidad interesan a la UBPD, la propuesta de trabajo preliminar y el presupuesto que se requeriría. 
*Reunión UBPD-JEP. Plan de sostenibilidad. 7 de octubre de 2022. 
En la fecha indicada se llevó a cabo reunión con la JEP para socializar los compromisos que cada una puede asumir respecto del Plan de sostenibilidad del legado y qué procesos se pueden asumir de manera conjunta. En esta reunión participaron Mauricio Diaz y Lina Manrique por parte de la UBPD, y por parte de la JEP, la doctora Claudia Stela Nuñez. 
CONSEJO ASESOR: Reporte del avance en sesiones ordinarias según el reglamento: Las sesiones ordinarias tuvieron lugar durante los dos primeros trimestres del año, por lo que en el tercer trimestre se llevaron a cabo solo sesiones extraordinarias. Las sesiones extraordinarias se realizaron del dia 16 y 23 de agosto (no presencial) y 12 y 13 de septiembre de 2022 (Territorial en Yopal).
FISCALÍA: Durante el último trimestre se adelantaron acciones con la Fiscalía en aras de fortalecer el relacionamiento técnico y político con esta institución con el fin de lograr una armonía institucional que permita el cumplimiento de la misión de la UBPD y la colaboración interinstitucional. 
En ese sentido, respecto del relacionamiento técnico se desarrollaron tres mesas técnicas entre representantes de las dos entidades, las cuales se llevaron a cabo el 22 de agosto, 16 de septiembre y 27 de septiembre de 2022. En estas mesas técnicas participó por parte de la  Fiscalía el GRUBE, y por parte de la UBPD la Subdirección General Técnico Territorial, la Dirección de prospección, la Dirección de participación y Grupos internos de trabajo territorial. En estas mesas técnicas se socializó una pluralidad de casos de personas dadas por desaparecidas y cementerios donde se plantea realizar intervención, a partir de lo cual se coordinaron acciones entre las dos entidades al respecto. En este mismo espacio se  dio el impulso a solicitudes de información por parte de la UBDP que aún no tienen respuesta y se llegó al compromiso de seguir desarrollando mesas técnicas periódicas de manera presencial. 
Respecto del relacionamiento político se debe precisar que el mismo se venía dando en diferentes escenarios, incluido el espacio de las mesas técnicas. A saber, desde la UBPD se planteaba que adicional al relacionamiento entre el nivel central de la entidad y la Fiscalía se quería construir en el territorio un relacionamiento entre los grupos de trabajo interno y los fiscales a cargo de cada caso en territorio, esto no había sido posible durante los primeros años del convenio 0030 de 2019, ya que el supervisor del convenio, que era la Dirección de políticas públicas requería que todas las solicitudes y casos pasarán por esta dirección antes de tener contacto directo con el fiscal encargado. Sin embargo durante el desarrollo de las mesas técnicas se logró que la Fiscalía accediera a tal requerimiento y para tal propósito envió una comunicación interna a los fiscales encargados en cada territorio con el fin de dar acceso a la información a los grupos de trabajo interno territorial de la UBPD sin necesidad de escalar la solicitud a la mesa técnica o el nivel central. 
Así mismo, desde pasados trimestres se venía gestionando una capacitación a los fiscales en relación a la labor y el proceso de búsqueda que realiza la UBPD, para lo cual la Directora había sostenido un diálogo con la vicefiscal, quien había manifestado su interés siempre y cuando la capacitación no estuviera a cargo de la UBPD directamente sino un tercero, para lo cual se propuso a ONU. No obstante, durante los últimos meses se dio un cambio del personal que estaba a cargo de estos compromisos al interior de la Fiscalía que ocasionó que no se tuviera claridad del área que desde dicha entidad asumiria la supervisión de este contrato. Por lo que se proyecta que durante el cuarto trimestre se pueda impulsar esta capacitación. 
UARIV: Respecto de la ruta de interporabilidad se adelantaron las siguientes acciones: El pasado 23 de septiembre se envió el borrador del documento final a la Dirección de información, planeación y localización para la búsqueda para su revisiòn. En el marco del auto SAR-AT-059-2022 por el cual se ordenó la conformación de una mesa técnica con participación de la Unidad de Atención y
Reparación Integral a las Víctimas (UARIV), la Unidad de Búsqueda de Personas Dadas por Desaparecidas (UBPD), el Departamento de Atención a Víctimas de la Secretaría Ejecutiva de la JEP (SE - DAV) y las organizaciones Movimiento Nacional de Víctimas de Crímenes de Estado (Movice), Fundación para el Desarrollo Comunitario de Samana (FUNDECOS), Equipo Colombiano Interdisciplinario de trabajo Forense (EQUITAS) y Centro de Estudios sobre Conflicto, Violencia y Convivencia Social (CEDAT) se han realizado durante el ultimo trimestre 4 mesas tecnicas, el 26 de julio, 2 de agosto, 12 de agosto y 1 de septiembre de 2022, en las cuales la UBPD ha participado de manera satisfactoria. Finalmente, respecto de la ruta para la atencón psicosocial con la UARIV, se esta pendiente de la respuesta o comentarios de la UARIV al documento enviado el día 1 de junio , por ultimo, el dia 26 de septiembre de 2022 la Directora Luz Marina Monzón Cifuentes se reunio con la nueva directora de la UARIV Patricia Tobon con el fin de llegar a acuerdos sobre la atención a victimas, su inscripcion en el RUV y el intercambio de información entre las dos entidades. 
MINISTERIO DE SALUD. Como se menciono lineas arriba, la ruta de atención psicosocial para la atención de victimas no incluidas en el RUV se encuentra en construcción por parte de la Subdirección general tecnica territorial, por lo que no está en implementación, en los soportes se incluira el borrador de la propuesta hasta ahora construida. No obstante, la tematica ha venido siendo abordada mediante el desarrollo de mesas tripartiras con Ministerio de Salud y UARIV. 
</t>
  </si>
  <si>
    <t>Dentro de la implementación de las acciones establecidas en las rutas de trabajo, se presenta reporte de acciones y reuniones de trabajo conjunto que buscan fortalecer el relacionamiento técnico y político de la UBPD con las diferentes entidades.</t>
  </si>
  <si>
    <t>Socializar las rutas de relacionamiento con las respectivas entidades</t>
  </si>
  <si>
    <t>Actividad planteada para iniciar en el segundo trimestre</t>
  </si>
  <si>
    <t>La socialización de acciones se ha venido desarrollando especialmente en la instancia del CA: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</si>
  <si>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Es importante consolidar espacios de visibilización y socialización de los avances alcanzados con las respectivas entidades.  Delimitarlos y presentarlos pues son trabajos de coordinación que cuestan bastante esfuerzo por parte de la entidad.
Las evidencias que soportan la actividad se tienen en el indicador 18.</t>
  </si>
  <si>
    <t xml:space="preserve">
JEP. Desde la Dirección de la UBPD se han enviado los oficios con las invitaciones a cada magistrado para llevar a cabo la socialización de la ruta. 
CONSEJO ASESOR: Por medio de las sesiones ordinarias, extraordinarias y las jornadas macroregionales para la elección de los delegados de organizaciones de la sociedad civil de desaparición forzada, secuestro y especialidad técnico forense se ha dado a conocer la ruta de articulación entre la UBPD y esta instancia, en la medida que se expone los canales de comunicación con la UBPD, y participación en la toma de decisiones y el proceso mismo de búsqueda. 
CEV: Durante los primeros días del mes de agosto se llevaron a cabo reuniones de socialización y entrega del legado de la CEV a la UBPD, en la que participaron las distintas direcciones de la entidad y servidores. 
FISCALÍA: La ruta de relacionamiento con la Fiscalía se ha dado a conocer al interior de la entidad a partir de la realización de mesas tecnicas  en las cuales participan las distintas areas mediante la socialiazación de casos en lo que corresponde a sus funciones, han asistido servidores de la Unidad de la Dirección de Técnica de Prospección, Recuperación e identificación y la Dirección de Participación. 
UARIV: No es posible socializar la ruta de interoperabilidad debido a que la misma no ha sido revisada por la Dirección técnica de informacón, Planeación, y Localización para la búsqueda, y en correspondencia no ha sido firmada por la directora ni se trata de un documento final para ser divulgado. Mientras que en la realización de mesas tripartitas se trata de la socialización de casos particulares, por lo que no corresponde su socialización al interior de la entidad. 
MINISTERIO DE SALUD: No es posible socializar la ruta de atención psicosocial debido a que la misma se encuentra en construcción, y el desarrollo de mesas tripartitas es la socialización de casos particulares, no un procedimiento que deba socializarse. 
</t>
  </si>
  <si>
    <t>De igual forma que en la actividad 84, se avanza en el reporte de socialización con las diferentes entidades, donde se ve que han sido invitadas a las diferentes socializaciones a realizar.  Además, se presenta reporte de renones de trabajo conjunto con sus respectivas evidencias.</t>
  </si>
  <si>
    <t>Definir la estrategia y establecer una ruta de trabajo articulada con otras entidades para disponer de lugares para la preservación de los cuerpos no identificados</t>
  </si>
  <si>
    <t>Dirección General - Dirección Técnica de Participación, Contacto con las Víctimas y Enfoques Diferenciales - Dirección Técnica de Prospección, Recuperación e Identificación - Grupos Internos de Trabajo Territorial</t>
  </si>
  <si>
    <t>En el primer trimestre de 2022 se retomó el contacto con el Ministerio de Interior con el fin de continuar el proceso de suscripción de un convenio entre esta entidad y la UBPD el cual permita el intercambio de información, acceso a los informes de caracterización de cementerios del pais como uno de los principales sitios o lugares de preservación de cuerpos. Además de generar un intercambio de información, este convennio permitirá el desarollo de acciones conjuntas en los mismos para la preservación de CNI y/o CINR y el fortalecimiento de las capacidades de Secretarías de Gobierno, sepultureros y administradores de cementerios.</t>
  </si>
  <si>
    <t>De acuerdo con el avance y al soporte remitido, no se evidencia una estrategia y una ruta de trabajo claramente definida para la "disposición de lugares para la preservación de cuerpos no identificados". Se relaciona una sesión de trabajo con el Ministerio del Interior, para el proyecto que lideró relacionado con antropología social de los cementerios municipales del país, pero esto no guarda relación con el espiritu de la actividad. 
Ahora bien, el Ministerio del Interior puede considerarse como una entidad asociada al tema de preservación, pero hace falta determinar qué otras lo pueden llegar a ser parte, como por ejemplo el Centro Nacional de Memoría Histórica, la UARIV, alcaldías municipales, entre otras. Así las cosas, se sugiere establecer una estrategia y emprender una ruta que cobije las necesidades percibidas desde la actividad misma.</t>
  </si>
  <si>
    <t>En el segundo trimestre, la SGTT en conjunto con la Subdirección de Gestión de Información, sostuvieron una reunión con la Dirección de Participación para presentar los avances en el relacionamiento con el Ministerio de Interior y la Propuesta de Comunicación Inicial para el Convenio Interadministrativo MinInterior-UBPD. En esta reunión se concluyó que la Dirección de Participación realizaría los aportes a la propuesta. Posteriormente, la propuesta fue compartida con la Dirección de Información y la Dirección de Prospección para su retroalimentación y ajustes.</t>
  </si>
  <si>
    <t>El avance remitido no permite entender cómo se definió la estrategia y la ruta de trabajo articulada con otras entidades. Se relaciona la presentación de los avances de relacionamiento con el Ministerio del Interior, pero esto no permite entender cómo se dispondrá de lugares para la preservación de los cuerpos no identificados. Así las cosas, se sugiere orientar los avances al objetivo principal de la actividad.
El soporte remitido es un borrador de la gestión desarrollada con Min Interior.</t>
  </si>
  <si>
    <r>
      <rPr>
        <b/>
        <sz val="10"/>
        <color rgb="FF000000"/>
        <rFont val="Arial"/>
        <family val="2"/>
      </rPr>
      <t xml:space="preserve">SGTT: </t>
    </r>
    <r>
      <rPr>
        <sz val="10"/>
        <color rgb="FF000000"/>
        <rFont val="Arial"/>
        <family val="2"/>
      </rPr>
      <t xml:space="preserve">En el tercer trimestre la propuesta de comunicación inicial fue retroalimentada por las tres direcciones técnicas, incluyendo de esta manera, las necesidades de las tres líneas estratégicas frente al posible convenio con el INML que incluya la ruta de trabajo articulada entre el Ministerio de Interior y la UBPD para fortalecer las acciones de busqueda extrajudicial y humanitaria, entre las que se encuentran acceder a la informacion y georeferenciacion de los cementerios del país.
Contando con un documento integral que reúne los intereses tanto de información, participación y prospección se procedió a enviar al asesor de la Directora para su revisión y posterior aprobación y/o retroalimentación, como paso previo a la negociación con Ministerio de Interior </t>
    </r>
  </si>
  <si>
    <t xml:space="preserve">Aunque se cuenta con un comunicado de DG para el ministerio del interior, en esta no se da cuenta de la estratégia y la ruta de trabajo para disponer de lugares para la preservación de los cuerpos no identificados
</t>
  </si>
  <si>
    <t>Estrategia 4. Participación activa e incluyente de las familias, pueblos, comunidades y organizaciones que apoyan la búsqueda (artículo 5.4 DL 589 de 2017)</t>
  </si>
  <si>
    <t>Culminar la elaboración del documento de orientaciones para la construcción de la estrategia de participación e incorporación de los Enfoques Diferenciales y de Género en Planes Regionales de Búsqueda</t>
  </si>
  <si>
    <t>Dirección Técnica de Participación, Contacto con las Víctimas y Enfoques Diferenciales</t>
  </si>
  <si>
    <t>En el marco de la labor de incoporación de la estrategia de participación y los enfoques diferenciales y de género en los Planes Regionales de Búsqueda, se culminó la elaboración interna [documento en proceso de revisión y aprobación por parte de la Directora de Participación, la DTIPLOC, la SGTT y la Dirección General] del documento titulado “Orientaciones generales para la construcción de las estrategias de participación en la búsqueda de las personas dadas por desaparecidas en el contexto y en razón del conflicto armado, incorporando los enfoques diferenciales, de género (mujeres y personas LGBTI) y territorial, en el marco de los planes regionales de búsqueda”. Este documento recoge entre otros aspectos, elementos planteados en las reuniones con las direcciones misionales y los GITT, que buscan orientar la incorporación de las estrategias de participación, enfoques diferenciales, de género, y étnicos, en el diseño, construcción de estrategias, plan operativo y actualización de los planes regionales de búsqueda de la UBPD. Se anexa el documento en su versión preliminar, el cual ya fue presentado para las revisiones que permitan su aprobación y se tiene contemplado que pueda cumplir con todo el proceso de aprobación en el segundo trimestre.</t>
  </si>
  <si>
    <t xml:space="preserve">El avance da cuenta de la elaboración del documento de orientaciones contemplado en la actividad quedando pendiente la aprobación final. Se recomienda agilizar el proceso de aprobación considerando que este documento es un insumo importante para avanzar en el cumplimiento de las siguientes actividades y de la meta del indicador asociado.  </t>
  </si>
  <si>
    <t>Dentro de la estrategia de participación e incorporación de los enfoques diferenciales y de género en los Planes Regionales de Búsqueda, se culminó la elaboración interna de los documentos: 1. Orientaciones generales para la construcción de las estrategias de participación e incorporación de los enfoques diferenciales, étnicos y de género, en la búsqueda de las personas dadas por desaparecidas en el contexto y en razón del conflicto armado, en el marco de los planes regionales de búsqueda - UBPD. 2. Criterios a tener en cuenta en la incorporación estrategias de participación de los enfoques diferenciales, étnicos y de género, en la búsqueda de las personas dadas por desaparecidas en el contexto y en razón del conflicto armado, en el marco de los planes regionales de búsqueda – UBPD. Estos documentos fueron socializados con el equipo de la DTPCED el 1 de junio y ajustado a partir de las observaciones de la Directora de Participación el 13 de junio. Estos documentos brindan las directrices para la incorporación de las estrategias de participación e incorporación de los enfoques diferenciales, étnicos y de género en los PRB.</t>
  </si>
  <si>
    <t>Se informa acerca de la conclusión de los documentos orientadores para la construcción de la estrategia de participación e incorporación de los enfoques diferenciales y de género en los PRB y la definición de criterios a tener en cuenta. El resultado de esta actividad es insumo para el desarrollo de las demás asociadas al Indicador 19 y por lo tanto es de destacar la construcción participativa del mismo, contemplando además a los Grupos Internos de Trabajo Territorial.</t>
  </si>
  <si>
    <t>En el tercer trimestre se reporta la culminación del documento “Estrategia de participación e incorporación de los enfoques diferenciales, étnicos y de género, en la búsqueda de las personas dadas por desaparecidas en el contexto y en razón del conflicto armado, en el marco de los planes regionales de búsqueda”, el cual contiene las orientaciones para la incorporación de la estrategia de participación en los planes regionales de búsqueda. 
Este documento ya cumplio con la ruta de revisión y esta pendiente de aprobación y firma de la Dirección General. Dicha aprobación estaba sujeta a la incorporación de algunos ajustes solicitados por la dirección y que ya fueron incorporados.</t>
  </si>
  <si>
    <t>Se evidecia lo reportado para el periodo especifico, sin embargo es importante que una vez se tenga la versión final del documento este sea enviado para la incorporación en el Sistema de Gestión, para su publicación y socialización.</t>
  </si>
  <si>
    <t xml:space="preserve">Construir las estrategias de participación en cada Plan Regional de Búsqueda, incorporando las orientaciones definidas en el documento de la estrategia de participación e incorporación de los enfoques diferenciales y de género en los Planes Regionales de Búsqueda </t>
  </si>
  <si>
    <t xml:space="preserve">En el primer trimestre los GITT avanzaron en la construcción y ajuste de las estrategias de participación en los Planes Regionales de Búsqueda, de acuerdo con el estado de los planes. Estos avances se han venido dando en el marco de la articulación entre estos GITT y la Dirección de Participación, Contacto con las Víctimas y Enfoques Diferenciales, donde se han identificado los aspectos que se deben integrar a los planes en materia de participación y de que manera estas acciones van configurando la estrategia de participación.
Para este periodo se registran avances en 9 Planes Regionales de Búsqueda (PRB Sabana, PRB Occidente de Cundinamarca, PRB Sur Oriente- Cundinamarca - Bogotá, PRB del Magdalena Caldense, PRB Centro del Cesar, PRB Sarare, PRB Oriente Antioqueño, PRB Centro Oriente Meta y PRB del Meta), en la construcción de las estrategias de participación y de que manera se encuentran integrados a los planes temas como el relacionamiento con organizaciones, la incorporación de los enfoques diferenciales, entregas dignas y reencuentros y los mecanismos y espacios para la participación de las personas y las organizaciones. </t>
  </si>
  <si>
    <t xml:space="preserve">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
</t>
  </si>
  <si>
    <t>En el segundo trimestre de 2022 la Dirección Técnica de Participación, Contacto con las Víctimas y Enfoques Diferenciales y los Grupos Internos de Trabajo Territorial han culminado la labor de incorporar la estrategia de participación en 10 Planes Regionales de Búsqueda (PRB). Asi mismo, se continuan realizando acciones de trabajo articulado con los Grupos Internos de Trabajo Territoriales para esta labor,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ajusto y presento el documento de orientaciones para la incorporación de estas estrategias en los PRB, que refleje las inquietudes que han venido manifestando los GITT, este documento se encuentra en su versión final para su revisión, aprobación y socialización con los GITT y ya se socializo con la dirección de participación.</t>
  </si>
  <si>
    <t xml:space="preserve">De acuerdo con el reporte de avance del periodo, se dispone de 10 PRB con estrategias de participación diseñadas.
Para próximos reportes se recomienda indicar el estado de los PRB en los cuales se incorporó la estrategia de participación, es decir  si se encuentran aprobados, en proceso de aprobación o en construcción.
Se anexaron soportes de la gestión desarrollada. </t>
  </si>
  <si>
    <t>Los Grupos Internos de Trabajo Territorial han venido avanzando en la construcción de las estartegias de participación en los diferentes planes regionales de búsqueda que se vienen formulando y ajustando los que ya habian sido aprobados para cumplir con los criterios definidos para establecer si un plan contiene la estartegia de participación o no. En el marco de esta actividad la Dirección de Participación, Contacto con las Víctimas y Enfoques Diferenciales realizan un acompañamiento y una asesoría constante en este ejercicio, a través de los referentes territoriales y de las jornadas de fortalecimiento y profundización de lineamientos. 
Esta actividad aporta al cumplimiento de la meta del indicador institucional número 19, en el cual se reporto para este trimestre la incorporación de la estartegia en 18 planes regionales de búsqueda. Si bien los demas planes contienen elementos de participación, no se considera que tengan una estartegia por no cumplir con todos los elementos necesarios para considerar esta estartegia completa y por esta razón se continua trabajando para incorporarla en todos los planes regionales de búsqueda.</t>
  </si>
  <si>
    <t xml:space="preserve">De acuerdo con el reporte de avance del periodo, se dispone de 8 PRB con estrategias de participación diseñadas, para el periodo especifico.
Para próximos reportes se recomienda indicar el estado de los PRB en los cuales se incorporó la estrategia de participación, es decir  si se encuentran aprobados, en proceso de aprobación o en construcción.
Se anexaron soportes de la gestión desarrollada, sin embargo faltan 3 soportes de PRB </t>
  </si>
  <si>
    <t>Hacer seguimiento a la implementación de las estrategias de participación y la incorporación de los enfoques diferenciales y de género (Mujer y LGBTI), en la implementación del plan operativo de cada Plan Regional de Búsqueda - PRB</t>
  </si>
  <si>
    <t xml:space="preserve">La Dirección Técnica de Participación, Contacto con las Víctimas y Enfoques Diferenciales desde 2021 se encuentra realizando la asesoría a los Grupos Internos de Trabajo Territorial para la incorporación de la estrategia de participación y los enfoques diferenciales en los Planes Regionales de Búsqueda y para el cumplimiento de esta labor se tienen definidos unos servidores y servidoras de esta dirección para el rol de referente territorial, que permita tener una comunicación fluida con los GITT y poder aportar de la mejor manera a las acciones de participación en cada uno de estos territorios. En este sentido se anexa un documento de avances de la articulación interna para la construcción de las estrategias de participación. 
Es así, como la entidad ha venido fortaleciendo sus equipos en la construcción de los planes regionales de búsqueda, lo que ha permitido aclarar las inquietudes frente a las estrategias de participación, su incorporación en los planes y su implementación, ademas de generar insumos para la construcción del documento de orientaciones para la incorporación de la estrategia de participación y los enfoques diferenciales en los PRB, que se encuentra en aprobación.
Es importante mencionar que la entidad construyó un indicador en 2022 para medir la cantidad de planes que incorporan la estrategia de participación y que la implementan, lo que muestra la relevancia de este tema para la entidad. 
</t>
  </si>
  <si>
    <t>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t>
  </si>
  <si>
    <t>En el marco de la labor de asesoría y acompañamiento a los Grupos Internos de Trabajo Territorial por parte de la Dirección de Participación, Contacto con las Víctimas y Enfoques Diferenciales se han realizado dos trabajos de seguimiento a la incorporación de acciones en los planes operativos de los PRB y a su implementación, acompañando incluso algunas de ellas y garantizando condiciones logísticas para su desarrollo.</t>
  </si>
  <si>
    <t>Describir los resultados generales del seguimiento a los planes operativos de PRB en cuanto a la implementación de las estrategias de participación. ¿En qué consisten  las acciones de esos planes operativos que se han acompañado?</t>
  </si>
  <si>
    <t>Las estrategias de participación de los planes regionales de búsqueda se reflejan principalmente en las acciones definidas en los planes operativos de cada uno de estos planes; para hacer seguimiento al cumplimiento de estas actividades la Subdirección General Técnica y Territorial y la Dirección Técnica de Participación, Contacto con las Víctimas y Enfoques Diferenciales acompañan a los Grupos Internos de Trabajo Territorial en ejercicios de monitoreo para la revisión de las actividades definidas, las necesidades logísticas y lo que se requiera para su cumplimiento y en las gestiones de alistamiento para generar las condiciones para que se puedan realizar, este seguimiento se realiza en las matrices de planes operativos de los planes regionales de búsqueda.</t>
  </si>
  <si>
    <t>Se mantiene la recomendación del segundo trimestre, teniendo en cuenta que no se especifica ¿En qué consisten  las acciones de esos planes operativos que se han acompañado?</t>
  </si>
  <si>
    <t>Realizar jornadas de intercambio de experiencias con Equipos Territoriales, de formulación e implementación de estrategias de participación e incorporación de los Enfoques Diferenciales y de Género</t>
  </si>
  <si>
    <t>Para esta actividad se vienen realizando las coordinaciones con las dependencias internas de la entidad y generando los insumos necesarios. Esta planteada para iniciar en el mes de abril.</t>
  </si>
  <si>
    <t>La actividad se encuentra programada para ser ejecutada a partir del segundo trimestre del año.</t>
  </si>
  <si>
    <t>Teniendo en cuenta que las jornadas de intercambio de experiencias que habian sido planeadas por la entidad para desarrollarse en el mes de abril se cancelaron, la Dirección de Participación ha venido realizando ejercicios entre mas de un GITT alrededor de las solicitudes que se han identificado que se comparten entre dos o mas de ellos, tal es el caso de algunas de las solicitudes que han derivado o que podrían derivar en reencuentros, al igual que en los casos de entregas dignas, ademas de los ejercicios donde se comienzan a integrar dialogos entre GITT cuando hay solicitudes de búsqueda que integran personas que buscan que se encuentran en otros territorios. Debido a que los soportes de esta actividad estan relacionados directamente con solicitudes de búsqueda no se adjuntan soportes. Para el segundo semestre se tienen contemplados ejercicios de intercambio entre GITT que seran reportados en el momento de su realización.</t>
  </si>
  <si>
    <t>El reporte hace referencia a la realización de espacios de intercambio de experiencias con los Grupos Internos de Trabajo Territorial sobre las estrategias de participación en los reencuentros, entregas dignas, entre otros. Sin embargo, es importante referenciar los aspectos que se han identificado como lecciones aprendidas o las dificultades manifestadas en dichos espacios que se han analizado con el fin de encontrar las soluciones.</t>
  </si>
  <si>
    <t>Las jornadas de intercambio de experiencias no se ha llevado a cabo, teniendo en cuenta que los Grupos Internos de Trabajo Territorial se encuentran avanzando en la construcción de las estartegias de participación y se esta programando esta jornada para el último trimestre que permita tener mayores y mejores insumos.</t>
  </si>
  <si>
    <t>Para el periodo de reporte, no se evidencia avance en la ejecución de la actividad</t>
  </si>
  <si>
    <t>Ajustar los lineamientos de participación y enfoques diferenciales en clave de la formulación, implementación y seguimiento de las estrategias de participación e incorporación de los Enfoques Diferenciales y de Género en los Planes Regionales de Búsqueda - PRB</t>
  </si>
  <si>
    <t>En el primer trimestre de 2022 se han realizado tres jornadas con los Grupos Internos de Trabajo Territorial para la revisión de los lineamientos y su implementación, recogiendo insumos para el ajuste de los lineamientos de participación, que se consolidaran cuando terminen las jornadas con los GITT. En estas jornadas se identificaron las debilidades de las orientaciones, los posibles temas que requieren mayor desarrollo en el documento de lineamientos y cuales son esas acciones que en la practica tienen dificultades para su implementación. Se adjuntan las evidencias de las jornadas con los GITT.</t>
  </si>
  <si>
    <t xml:space="preserve">El avance reportado da cuenta de forma general de los resultados parciales de las sesiones de trabajo desarrolladas con los GITT. Se recomienda dar continuidad al afianzamiento de la articulación y acompañamiento brindado por la DTPCVED a los GITT para garantizar la coherencia de la gestión desarrollada en cuanto a las estrategias de participación. </t>
  </si>
  <si>
    <t>Las actividades para la actualización de los lineamientos de participación se retoman en el mes de mayo con un trabajo de sistematización de los aportes de los GITT realizados en el mes de abril, ademas, se coordinaron espacios de trabajo para la profundización de lineamientos de enfoques diferenciales y de género donde se han ido articulando los dialogos con el ejercicio de actualización que permita la incorporación de las inquietudes que han surgido desde los GITT. Como resultado de estos ejercicios se construyo el documento de orientaciones para la incorporación de las estrategias de participación y los enfoques diferenciales en los planes regionales de búsqueda, que hace parte de la actualización de los lineamientos de participación. Esta actividad se nutre de los ejercicios permanentes que se adelantan con los GITT alrededor de la participación en los procesos de búsqueda.</t>
  </si>
  <si>
    <t xml:space="preserve">Tal como se indicó en la actividad 87, se destaca el proceso de elaboración participativa junto con otras áreas y los Grupos Internos de Trabajo Territorial de los documentos orientadores para la construcción de la estrategia de participación e incorporación de los enfoques diferenciales y de género en los PRB y la definición de criterios a tener en cuenta, lo cual facilita que su implementación sea efectiva. </t>
  </si>
  <si>
    <t>Para el ajuste de lineamientos de participación se trabajó en la incorporación de los elementos e insumos recopilados en las visitas a los Grupos Internos de Trabajo Territorial y a partir de las experiencias compartidas por estos equipos en la operatividad de los lineamientos. Los ajustes hasta el momento desarrollados, se incluyeron en el documento “Estrategia de participación e incorporación de los enfoques diferenciales, étnicos y de género, en la búsqueda de las personas dadas por desaparecidas en el contexto y en razón del conflicto armado, en el marco de los planes regionales de búsqueda” y se esta trabajando sobre los ajustes en el documento de lineamientos emitido en 2020, ademas se consolido la ruta de participación indiviual y colectiva en el marco de los planes regionales de búsqueda.</t>
  </si>
  <si>
    <t>Fortalecer los equipos de la UBPD a través del intercambio con organismos internacionales (Comité Internacional de la Cruz Roja -CICR- herramientas de apoyo psicosocial en el manejo de víctimas)</t>
  </si>
  <si>
    <t>Oficina de Gestión de Conocimiento</t>
  </si>
  <si>
    <t>El intercambio de experiencias "Formación en herramientas psicosociales para la acciones humanitarias de búsqueda" entre el CICR y la UBPD con el último grupo planteado en 2021 al que asistieron participantes de los GITT, se llevo a cabo el 27 de enero jornada virtual, dos joirnadas presenciales el 10 y 11 de febrero y una sesión de evaluación colectiva del ejercicio virtual el 16 de marzo. La asistencia es uno de los retos que enfrentan estas actividades debido a que tienen que confluir diversas agendas.
 El 17 de marzo se realizó una reunión entre el CICR y la UBPD a la que asistieron la OGC, la SGTT, y la DTPCVED. En esta reunión se abordó la evaluación del intercambio desarrollado el año pasado y se discutió sobre la continuidad de estas actividades dentro del marco del plan de acción propuesto con el CICR. 
 Se adjunta como soporte:
 *20220127_ Sesión virtual grupo 4- Intercambio CICR UBPD
 *20220210_Sesión presencial grupo 4-Intercambio CICR-UBPD
 *20220211_Sesión presencial grupo 4-Intercambio CICR-UBPD
 *20220316_ Sesión virtual grupo 4- Intercambio CICR UBPD
 *20220317_ Listrado de Asistencia. reunión CICR -UBPD
 *20220317_Acta de reunión continuidad CICR-UBPD</t>
  </si>
  <si>
    <t>Se reportan varias actividades virtuales y presenciales entre servidores de la UBPD y el CICR, realizadas durante el periodo, en el marco del intercambio de "Formación en herramientas psicosociales para la acciones humanitarias de búsqueda", con sus respectivos soportes.
 Para próximos reportes será valioso conocer el resultado de la evaluación conjunta (mencionada) y el resultado sobre la continuidad de las actividades, incluso si se logra concretar un cronograma de las mismas.</t>
  </si>
  <si>
    <t xml:space="preserve">Se han realizado reuniones internas (OGC y DTPCVED) y entre la UBPD y el CICR, con el fin de avanzar en la construcción de herramientas que permitan ser utilizadas por los servidores y servidoras de la UBPD en el relacionamiento con familias y organizaciones y que sirvan como material de consulta  permamente en la Unidad, buscando una apropicación del conocimiento en la UBPD de los temas abordados durante los intercambio de  2020 y el 2021“ :Herramientas psicosociales y habilidades conversacionales para la búsqueda” y “Formación en herramientas psicosociales para las acciones humanitarias de búsqueda”. En estas reuniones se discutió internamente y con el CICR una propuesta temática a desarrollar, una metodología y una propuesta de cronograma. Como resulatdo de estas reuniones se acordó modificar la propuesta en varios aspectos para hacerla mas ágil y didáctica.  
Soportes:
1. Acta de reunión CICR_UBPD 030522022
2. Acta de reunión interna 12052022
3. Acta de reunión interna 29042022 y listado de asistencia
4. Listado de asistencia 07062022
5. Propuesta temática
6. Propuesta metodologica y cronograma intercambio CICR_UBPD 2022-2023"
</t>
  </si>
  <si>
    <t>Se observa desarrollo de la actividad en reuniones internas de trabajo y en conjunto con el CICR, donde se repasa la trayectoria de intercambios en los años 2020 y 2021. 
Adicionalmente se plantea como herramienta una cartilla fíica y virtual para su consulta permanente, para el desarrollo del trabajo se presenta una propuesta metodológica con el respectivo cronograma que abarca inicialmente toda la vigencia 2022.
Los soportes dan cuenta del reporte presentado.</t>
  </si>
  <si>
    <r>
      <rPr>
        <b/>
        <sz val="10"/>
        <color rgb="FF000000"/>
        <rFont val="Arial"/>
        <family val="2"/>
      </rPr>
      <t xml:space="preserve">OGC: </t>
    </r>
    <r>
      <rPr>
        <sz val="10"/>
        <color rgb="FF000000"/>
        <rFont val="Arial"/>
        <family val="2"/>
      </rPr>
      <t xml:space="preserve">Durante el trimestre se discutió con el CICR una propuesta para ubicar  la ruta de los PRB esas herramientas que se trabajaron y se busca hacer llegar a los GITT para utilización permanente. Se definió que esto no era viable porque implica un rabajo mas amplio y que era necesario abordar por partes el tema. Se acordó que la Unidad haría una segunda propuesta más acotada y de fácil realización y aprovecharía la discusión de estos temas con el CICR para nutrirla. La propuesta fue enviada y el CICR respondió que no podría avazar en el tema sino hasta noviembre de este año.  
Soportes
Se adjuntan como soportes las dos propuestas y los listados de asistencia de las reuniones y correos electrónicos de coordinación interna.
</t>
    </r>
    <r>
      <rPr>
        <b/>
        <sz val="10"/>
        <color rgb="FF000000"/>
        <rFont val="Arial"/>
        <family val="2"/>
      </rPr>
      <t>DTPCVED:</t>
    </r>
    <r>
      <rPr>
        <sz val="10"/>
        <color rgb="FF000000"/>
        <rFont val="Arial"/>
        <family val="2"/>
      </rPr>
      <t xml:space="preserve"> En el tercer trimestre se avanzo en la coordinación con el CICR para trabajar en una propuesta de la herramienta interactiva para el fortalecimiento de las servidoras y servidores y continuar con la articulación que materialice las acciones de fortalecimiento. La proxima reunión se dara en el mes de octubre y se definiran las actividades conjuntas en el marco del fortalecimiento de la UBPD y de los procesos de búsqueda.</t>
    </r>
  </si>
  <si>
    <t>Se evidencia desarrollo de la actividad en conjunto con el CICR, a través del intercambio permanente, mediante las propuestas de trabajo, que por estar sujetas a la agenda de dicha entidad, solo podrá continuar su avance a partir del mes de noviembre.
Los soportes dan cuenta del reporte presentado.</t>
  </si>
  <si>
    <t>Realizar las entregas dignas de acuerdo con los lineamientos, el protocolo y procedimiento de la UBPD</t>
  </si>
  <si>
    <t>Dirección Técnica de Participación, Contacto con Víctimas y Enfoques Diferenciales</t>
  </si>
  <si>
    <t>Los Grupos Internos de Trabajo Territorial participaron de las 5 entregas dignas realizadas en el primer trimestre, en coordinación con la Dirección Técnica de Participación, Contacto con las Víctimas y Enfoques Diferenciales. Estas entregas se realizaron en Samana Caldas, Puerto Gaitan Meta y San Onofre Sucre. Estas entregas se realizaron a la luz de los lineamientos y el procedimiento interno para este fin</t>
  </si>
  <si>
    <t xml:space="preserve">Si bien, en el indicador se reporta cuantitativamente el resultado alcanzado en el periodo frente a las entregas dignas, es importante que en esta actividad tambien se continúe mencionando. 
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t>
  </si>
  <si>
    <t>Hasta el cierre de actividades en el segundo trimestre se reportan 12 entregas dignas en este periodo y 17 en la vigencia 2022. En cada una de estas entregas la UBPD ha acompañado a los familiares y las personas que han participado de ellas en diferentes sentidos, se han realizado las gestiones ante la Fiscalía General de la Nación para llevarlas a cabo, con el Instituto Nacional de Medicina Legal y Ciencias Forenses para avanzar en las labores de identificación de los cuerpos encontrados y se ha trabajado junto a las organizaciones acompañantes de las personas que buscan para garantizar la participación y que los actos solemnes de entrega se lleven a cabo de acuerdo con las exigencias de cada uno de ellos e incorporando los enfoques diferenciales a los que haya lugar. 
 Es importante mencionar que para cada entrega se realiza una actividad de retroalimentación entre los GITT y las direcciones misionales que hayan participado, permitiendo mejorar los procesos y garantizar que los GITT se fortalezcan en esta labor para las entregas que se registren en adelante.</t>
  </si>
  <si>
    <t>Tal como se indicó en la retroalimentación del Indicador No. 20, y considerando que las entregas dignas dependen de la oportunidad en los procesos de identificación de cuerpos por parte del Instituto Nacional de Medicina Legal y en gran medida de otras acciones que debe llevar a cabo la Fiscalía General de la Nación, es importante que las dificultades en este relacionamiento sean identificadas claramente y analizadas en cuanto a la incidencia que puede tener la UBPD para poner en práctica las acciones a las que haya lugar.
Se recomienda agilizar la elaboración del protocolo para las entregas dignas y aclarar si se debe contar con varios protocolos dependiendo de la entidad que intervenga en estos procesos.</t>
  </si>
  <si>
    <t>Para el tercer trimestre se reporta un avance cuantitativo en la meta de once (11) nuevas entregas dignas, llegando a 28 entregas durante el año. Las once entregas e inhumaciones dignas se realizaron en Medellín, Villavicencio, Arauca, Montería, San José del Guaviare, Guachucal en Nariño, Cartagena del Chaira en Caquetá y San Juan de Arama en el departamento del Meta. Para estas entregas se dispusieron los recursos necesarios para su realización y fueron orientadas por los lineamientos y procedimiento de entregas dignas, además de los lineamientos frente a la incorporación de los enfoques diferenciales y de género.</t>
  </si>
  <si>
    <t>Se evidecia lo reportado para el periodo especifico, sin embargo al tratarse de información confidencial se recomienda realizar el escaneo de los documentos con las herramientas entragadas por la UBPD</t>
  </si>
  <si>
    <t>Divulgar, socializar y sensibilizar a otras entidades del Estado el protocolo, lineamientos y procedimiento para avanzar en entregas dignas bajo el enfoque de acción sin daño</t>
  </si>
  <si>
    <t>Esta actividad esta programada para que inicie a partir del segundo trimestre, teniendo en cuenta que el Protocolo de Entregas e Inhumaciones Dignas con Carácter Humanitario y Extrajudicial se encuentra actualmente en revisiones de la última versión para su aprobación. Sin embargo, se avanza en la articulación con la Fiscalía General de la Nación, quien conoce los lineamientos y procedimiento de entregas dignas de la UBPD. Se anexa la última versión del documento protocolo y la última versión del procedimiento en su proceso de actualización.</t>
  </si>
  <si>
    <t xml:space="preserve">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t>
  </si>
  <si>
    <t>Respecto a esta actividad se han tenido avances de acuerdo con la dinamica que han ido generando las entregas que se han venido realizando, en este sentido se culminó el proceso de actualización del procedimiento interno de entregas, el cual ha venido siendo socializado por las referentes tematicas de la Dirección de Participación, Contacto con las Víctimas y Enfoques Diferenciales, tanto al interior de la entidad como con las entidades que hacen parte de los procesos que permiten la realización de las entregas, como la Fiscalía, Instituto Nacional de Medicina Legal y el Comité Internacional de la Cruz Roja - CICR. Ademas, se proyectó el documento protocolo para las entregas con caracter humanitario y extrajudicial, el cual se encuentra en proceso de revisión para su aprobación. 
Por último es importante mencionar que para cada una de las entregas realizadas, especialmente las entregas bajo el rol de dirección cuentan con un proceso de alistamiento donde la UBPD expone sus lineamientos y toda la base normativa y procedimental, de acuerdo con el rol que desempeña la entidad y todas las particularidades que implica un proceso humanitario y extrajudicial.</t>
  </si>
  <si>
    <t>Se destaca la divulgación y socialización del procedimiento de entregas dignas al interior de la entidad y con otras entidades como Fiscalía, Instituto Nacional de Medicina Legal y el Comité Internacional de la Cruz Roja - CICR que hacen parte de los procesos que permiten la realización de las entregas. Hace falta mencionar los resultados de dichas socializaciones, si se recibió alguna retroalimentación por parte de dichas entidades que pueda enriquecer este lineamiento. Hace falta anexar evidencias de esta socialización. 
Es recomendable aclarar si el protocolo para las entregas con caracter humanitario y extrajudicial es un documento aplicable de manera general o hay particularidades que aplican a cada entidad que interviene en estos procesos, es decir es un solo protocolo o deben tenerse varios de acuerdo con la entidad  que hace parte del entrega digna.</t>
  </si>
  <si>
    <t>En el marco de la articulación interinstitucional para la realización de las entregas, durante el tercer trimestre se desarrollaron tres sesiones de mesa técnica con la Fiscalía General de la Nación, en el marco del convenio 030. En estas mesas se hace seguimiento a las solicitudes de búsqueda que podrían derivar en entrega y se coordinan las acciones para llevarlas a cabo. A su vez, se articulo con el Instituto Nacional de Medicina Legal para avanzar en el alistamiento de cinco entregas dignas, donde la UBPD cumple el rol de dirección. Durante el tercer trimestre la UBPD ha dirigido acciones de articulación FUNDECOS, CEDAT, MOVICE, Corporación Jurídica Libertad y EQUITAS, Colectivo Orlando Fals Borda, para el acompañamiento de Entregas e Inhumaciones Dignas, con la participación de familiares que han contado con el acompañamiento previo de las citadas Organizaciones.</t>
  </si>
  <si>
    <t>Se evidecia lo reportado para el periodo especifico</t>
  </si>
  <si>
    <t>Brindar orientaciones y recoger experiencias de los Equipos Territoriales acerca de los procedimientos y lineamientos de las entregas dignas incorporando los enfoques diferenciales y de género</t>
  </si>
  <si>
    <t xml:space="preserve">Como parte de las acciones que viene desarrollando la Dirección de Participación, Contacto con las Víctimas y Enfoques Diferenciales para las entregas dignas, se han realizado aproximadamente 6 acciones de coordinación con los GITT donde se han desarrollado entregas. En el marco de esta articulación interna se han brindado los elementos suficientes para la realización de las entregas, de acuerdo con los lineamientos, el procedimiento y las experiencias que se han logrado recoger de entregas de las vigencias anteriores. Se anexan actas de cinco reuniones, la faltante esta en construcción. </t>
  </si>
  <si>
    <t xml:space="preserve">Se recomienda dar continuidad al afianzamiento de la articulación y acompañamiento brindado por la DTPCVED a los GITT para garantizar la coherencia de la gestión desarrollada en cuanto a las estrategias de participación. </t>
  </si>
  <si>
    <t>En las entregas que se han realizado durante la vigencia se han desarrollado alrededor de 26 actividades de coordinación y articulación interna de la entidad, donde se ha trabajado en el alistamiento y retraoalimentación de los actos de entrega, permitiendo el fortalecimiento de los servidores y las servidoras de la entidad, ademas de lograr, cada vez mas, mejoras en estos procesos y mitigar los impactos de este proceso. Es importante resaltar la gestión de la UBPD para garantizar el acompañamiento psicosocial de los familiares de las personas encontradas sin vida y que participan de estos procesos de entrega e inhumación digna</t>
  </si>
  <si>
    <t>Se destacan las actividades de coordinación y articulación entre la Dirección Técnica de Participación y los Grupos Internos de Trabajo Territorial en los cuales se menciona haber logrado cada vez mejoras en los procesos de entregas dignas. Se recomienda hacer referencia de manera general a esas mejoras de tal forma que se evidencien los aprendizajes respectivos.</t>
  </si>
  <si>
    <t>Con el fin de avanzar en las gestiones necesarias para realizar las entregas dignas, la Dirección Técnica de Participación, Contacto con las Víctimas y Enfoques Diferenciales articula y coordina con los Grupos Internos de Trabajo Territorial el alistamiento de las entregas y todo el proceso, realizando al final de cada entrega una retroalimentación con los participantes del evento, estos ejercicios se pueden ver en los informes de gestión interna de las entregas dignas y para el caso puntual de la entrega realizada en el departamento de Nariño, se realizó este ejercicio de retroalimentación con la organización Colectivo Sociojuridico Orlando Fals Borda.
Esta actividad se mantendra hasta final de año y se realiza en cada una de las entregas realizadas</t>
  </si>
  <si>
    <t>Se evidencia lo reportado para el periodo especifico, se destacan las actividades de coordinación y articulación entre la Dirección Técnica de Participación y los Grupos Internos de Trabajo Territorial</t>
  </si>
  <si>
    <t>Realizar los reencuentros de acuerdo con los lineamientos y procedimiento de la UBPD</t>
  </si>
  <si>
    <t xml:space="preserve">Durante el primer trimestre no se han realizado reencuentros. Es importante anotar que los GITT han venido trabajando coordinadamente con la Dirección Técnica de Participación, Contacto con las Víctimas y Enfoques Diferenciales en las gestiones y los dialogos necesarios para avanzar en las solicitudes que podrían derivar en reencuentro. </t>
  </si>
  <si>
    <t xml:space="preserve">Aunque no se realizaron reencuentros en el periodo,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</si>
  <si>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DTPRI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DTPRI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GITT vienen avanzando en articulación con otros grupos internos de trabajo territorial para adelantar acciones de primer contacto con la persona que posiblemente es la persona dada por desaparecida encontrada viva, verificación de identidad y devolución de diálogos de resultados de informe de verificación de identidad</t>
  </si>
  <si>
    <t>Se evidencia la gestión desarrollada en cuanto a la revisión y actualización del procedimiento respectivo de manera participativa. 
Se anexaron los soportes de los 2 reencuentros realizados. Se resalta que en el avance cualitativo se haga referencia a las gestiones adelantadas hasta el momento con otros 4 casos que pueden reflejarse en resultados positivos en próximos periodos.</t>
  </si>
  <si>
    <t>Para el tercer trimestre de 2022 se reporta como avance cuantitativo la realización de dos (2) nuevos reencuentros, llegando a 4 durante el año. Así mismo, en el tercer trimestre se llevó a cabo la socialización del procedimiento aprobado en su segunda versión: Realizar Reencuentro Código: PTA-PR-003 V002 a los y las servidoras de la entidad. Esta socialización estuvo orientada a plantear los principales cambios en el procedimiento y retos identificados en el proceso a partir de la experiencia de la Unidad en los reencuentros realizados. También, Se finaliza la actualización de Lineamientos para Reencuentro para revisión y aprobación por parte de la directora de Participación. Por otra parte, a partir de material compartido por el grupo de curso de vida y discapacidad de la Comisión para el Esclarecimiento de la Verdad y tomando en cuenta sus recomendaciones asociadas al legado de la entidad con relación al trabajo con Niñas, Niños y Adolescentes menores de edad (NNA), se incorporan ajustes al formato de consentimiento informado realización reencuentro – Menor de edad. Una vez aprobados los documentos fueron publicados en la carpeta de los documentos del Sistema de Gestión de la UBPD. Finalmente, es importante mencionar que se continua con las gestiones y el seguimiento articulado entre las dependencias de la UBPD, a las solicitudes que podrían derivar en reencuentro.</t>
  </si>
  <si>
    <t>Se evidecia lo reportado para el periodo especifico, se destaca la socialización del procedimiento a todos los GITT</t>
  </si>
  <si>
    <t>Brindar orientaciones y recoger experiencias de los Equipos Territoriales acerca de los procedimientos y lineamientos de reencuentros, incorporando los lineamientos de los Enfoques Diferenciales y de Género</t>
  </si>
  <si>
    <t>Como parte de las acciones que viene desarrollando la Dirección de Participación, Contacto con las Víctimas y Enfoques Diferenciales para fortalecer los grupos de trabajo territoriales y misionales, se han desarrollado 10  jornadas de trabajo alrededor del tema de reencuentros con 8 Grupos Internos de Trabajo Territorial. Además, se ha venido trabajando en la actualización y ajuste del procedimiento interno de reencuentros, lo que permitira mayor apropiación del paso a paso y de todas las acciones que se deben adelantar en el marco de los reencuentros</t>
  </si>
  <si>
    <t xml:space="preserve">De acuerdo con lo planteado por la actividad, se hace referencia a las jornadas de trabajo desarrolladas con algunos GITT alrededor del tema de reencuentros y a la actualización del procedimiento documentado. 
Se recomienda en los siguientes reportes de seguimiento se amplíe información acerca de los resultados alcanzados en estas mesas de trabajo y la forma como impactaran en la gestión de los reencuentros. </t>
  </si>
  <si>
    <t>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t>
  </si>
  <si>
    <t>En este reporte hace falta mencionar los avances en la actualización del procedimiento de Reencuentro indicando si se cuenta con la versión final y los avances en cuanto a su socialización.</t>
  </si>
  <si>
    <t>En este periodo se avanza en la coordinación de las acciones en el marco de las solicitudes de posible reencuentro entre los Grupos Internos de Trabajo Territorial y la Dirección Técnica de Participación, Contacto con las Víctimas y Enfoques Diferenciales, en este sentido se realizaron dos espacios directivos para el análisis de las solicitudes y la competencia de la entidad en ellas y se definió competencia en dos solicitudes mas que seguirán avanzando para la materialización del reencuentro. También se realizaron 9 espacios de coordinación con Grupos Internos de Trabajo Territorial para el abordaje de las solicitudes en las que se tiene hipótesis que la persona dada por desaparecida podría encontrarse con vida para la garantía de la participación e incorporación de los lineamientos de reencuentro, así como los enfoques diferenciales y de género en las acciones de fortalecimiento y diálogos que se adelantan con las personas que buscan y la persona dada por desaparecida encontrada con vida</t>
  </si>
  <si>
    <t>Articular entre las Direcciones Técnicas y los Equipos Territoriales las acciones de relacionamiento con organizaciones</t>
  </si>
  <si>
    <t>En el marco del relacionamiento con organizaciones, colectivos, movimientos, plataformas y comunidades se ha venido trabajando en la construcción participativa del documento de orientaciones en esta materia, que permita consolidar y unficar las orientaciones para toda la entidad, en este sentido, ya se tiene una versión preliminar del documento que ya fue socializado con áreas misionales de la entidad, con lo cual se recibieron aportes y en la actualidad la entidad se encuentra incorporando estos aportes para remitir a su revisión final. 
En esta actividad tambien se realizó una socialización del indicador institucional número 22 "Número de organizaciones, colectivos, plataformas y comunidades que participan en el marco de los Planes Regionales de Búsqueda (PRB) asociados a las estrategias de búsqueda", resolviendo las inquietudes de los GITT frente a los reportes y las metas territoriales de cada uno de ellos, como parte del alistamiento para el cumplimiento de la meta. 
Esta pendiente la realización de jornadas de socialización del documento de orientaciones para el relacionamiento, donde se hablará de esta coordinación, ademas de compartir experiencias acerca de las acciones de relacionamiento de cada equipo. 
Finalmente, como una de las acciones de esta articulación, se remitio a los GITT la matriz de reporte de los relacionamientos para la consolidación de la información de la entidad y como canal de comunicación para conocer desde toda la entidad cuales son las acciones que se vienen desarrollando, con que actores y cuales son los resultados de estos relacionamientos. 
Se anexan los soportes de los relacionamientos con organizaciones, el listado de las organizaciones reportadas, la matriz de reporte de los GITT y el correo donde se socializa el instrumento de reporte para 2022 a los GITT.</t>
  </si>
  <si>
    <t>El avance reportado describe la gestión realizada en torno a la articulación de la DTPCVED y los GITT para el relacionamiento con organizaciones, colectivos, movimientos y plataformas. Se destaca el esfuerzo realizado para coordinar acciones con los GITT de tal manera que haya coherencia en la gestión.</t>
  </si>
  <si>
    <t>De acuerdo con las competencias y responsabilidades de cada uno de los Grupos de Trabajo y de las Direcciones Misionales de la UBPD se ha venido trabajando en la articulación para el relacionamiento con organizaciones, colectivos, plataformas y comunidades, es así como en el marco de los convenios celebrados con organizaciones para la implementación de la red de apoyo se ha venido trabajando en mesas técnicas y espacios de coordinación, donde se definen los productos, el alcance, las actividades y su implementación y demás aspectos relacionados con el cumplimiento de estos convenios y sobre los cuales intervienen diferentes áreas de la entidad. Además, desde la Dirección de Participación, Contacto con las Víctimas y Enfoques Diferenciales se ha venido liderando la construcción de lineamientos frente a la garantía de la participación de estas organizaciones y recogiendo los elementos y particularidades de los relacionamientos con algunos de estos actores que tienen incidencia nacional o donde existe un antecedente en el relacionamiento. Por último, es importante mencionar que el documento de orientaciones sobre este tema se encuentra en su etapa final de validación para iniciar el proceso de formalización y socialización de las definiciones institucionales frente a este tema.
 Teniendo en cuenta que en el 2022 la UBPD definió un indicador para medir la cantidad de organizaciones, colectivos, movimientos, plataformas y comunidades con las que tiene relacionamiento, para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t>
  </si>
  <si>
    <t xml:space="preserve">El reporte da cuenta de la continuidad en la preparación del documento de orientaciones sobre el relacionamiento con organizaciones, colectivos, movimientos, plataformas y comunidades haciendo referencia a los ajustes realizados durante el periodo para su aprobación y socialización en el segundo semestre del año.
Desde el primer trimestre se ha hecho referencia a los 10 convenios establecidos a inicios de 2022 para el fortalecimiento de la estrategia de red de apoyo, sin embargo, hace falta describir los resultados concretos esperados con estos convenios y los avances que hayan al respecto en la vigencia. 
</t>
  </si>
  <si>
    <t>En el tercer trimestre esta actividad continua en su implementación, teniendo en cuenta que es una actividad de desarrollo permanente y con la cual se refleja la articulación entre diferentes áreas de la UBPD y los Grupos Internos de Trabajo Territorial, que son los que mayor contacto tienen con las organizaciones, colectivos, movimientos, plataformas y comunidades. La coordinación del relacionamiento con estos actores cuenta con dos servidoras desde la Dirección Técnica de Participación, Contacto con las Víctimas y Enfoques Diferenciales como referentes temáticas y encargadas de la coordinación con los GITT, además, se cuenta con unas personas que apoyan las labores de supervisión de los convenios que hacen parte de la red de apoyo, lo que permite un dialogo permanente con los Grupo Territoriales en el marco de esta coordinación. 
Es importante mencionar que se cuenta con un instrumento interno donde se consolida la información acerca de las actividades que se van desarrollando con cada organización y que sirve de insumo para conocer el panorama de las actividades que se desarrollan con cada organización.
Finalmente y como se ha mencionado en los reportes de los trimestres anteriores, la Dirección Técnica de Participación, Contacto con las Víctimas y Enfoques Diferenciales, ha elaborado un documento de orientaciones para el relacionamiento con las organizaciones, colectivos, movimientos, plataformas y comunidades, que se encuentra en proceso de aprobación, pero que no ha tenido avances en este proceso desde el reporte anterior.</t>
  </si>
  <si>
    <t>Identificar y establecer el rol de organizaciones, colectivos, movimientos y plataformas en las estrategias de participación de los Planes Regionales de Búsqueda para establecer su participación en dichos planes y/o otras acciones en el marco de los procesos de búsqueda</t>
  </si>
  <si>
    <t>Para el primer trimestre todos los Grupos Internos de Trabajo Territorial han desarrollado acciones de alistamiento para la formulación, implementación y seguimiento de los Planes Regionales de Búsqueda, en coordinación con las direcciones misionales y demas actores clave para el proceso de búsqueda que se han ido identificando en los territorios. Además, 6 GITT (Villavicencio, Arauca, Medellín, Guaviare, Barrancabermeja y Barranquilla) han avanzado formalmente en la identificación de las organizaciones que hacen parte de los Planes Regionales de Búsqueda y que han iniciado el trabajo con estas organizaciones las acciones de relacionamiento y participación. Teniendo en cuenta la extensión de las acciones reportadas por los GITT se ha consolidado la información en un documento de trabajo interno sobre las acciones realizadas por estos GITT, el cual se adjunta como soporte de esta actividad.</t>
  </si>
  <si>
    <t xml:space="preserve">El seguimiento reportado da cuenta de los avances alcanzados por algunos de los GITT en cuanto a la identificación de las organizaciones que hacen parte de los PRB para gestionar su relacionamiento y participación. La continuidad en el acompañamiento brindado por la DTPCVED a los GITT en estos temas permitirá que en los proximos trimestres se continuen mejorando los resultados de la actividad. </t>
  </si>
  <si>
    <t>En el marco del trabajo que se adelantó en el segundo trimestre en el marco de esta actividad, se vienen adelantando metodologías para afinar los planes regionales de búsqueda como un instrumento de planeación que dinamice y haga operativo el proceso de búsqueda, en este sentido, la UBPD viene desarrollando el componente de caracterización de personas y actores relevantes en los territorios o en las líneas de investigación que se incorporan en cada uno de ellos. Este trabajo permite conocer el contexto y otros aspectos determinantes para avanzar en la búsqueda y garantizar la participación de todos ellos, sumando saberes y experiencias para lograr mayores, mejores y más eficientes resultados. En este sentido los GITT han trabajado en las caracterizaciones de las organizaciones, definiendo categorías o grupos dentro de ellas que permita identificar roles y metodologías para el trabajo, un ejemplo de ello es el grupo territorial de Arauca donde se establecieron los grupos de asociaciones y colectivos de representación comunitaria, organizaciones defensoras de derechos humanos, organizaciones y autoridades étnicas, pueblos indígenas y estamentos religiosos; para establecer cómo sería el relacionamiento con cada una de ellas, en otros casos como en el grupo territorial Bogotá, se identificaron también por territorio, considerando que esta variable puede influir en la manera de relacionarse.
 Como parte del trabajo que se hace para orientar a los grupos territoriales en el desarrollo de esta tarea, se ha incluido este tema y su operativización en el documento de orientaciones para la construcción de la estrategia de participación y los enfoques diferenciales en los PRB, además de fijarlo como criterio para definir si un PRB cuenta con estrategia de participación o no, lo que determina su reporte en el indicador institucional número 19. 
 Se anexa la matriz donde los GITT hacen una descripción del trabajo que vienen haciendo en la caracterización y otros componentes de los PRB.</t>
  </si>
  <si>
    <t xml:space="preserve">El seguimiento reportado da cuenta de los avances alcanzados por algunos de los GITT en cuanto a la identificación de las organizaciones que hacen parte de los PRB para gestionar su relacionamiento y participación. La continuidad en el acompañamiento brindado por la DTPCVED a los GITT en estos temas permitirá continuar mejorando los resultados de la actividad. </t>
  </si>
  <si>
    <t>En el marco de la construcción de los Planes Regionales de Búsqueda, la UBPD hace un mapeo de los actores relevantes en cada territorio, que permita no solamente saber quienes se encuentran, sino cuales pueden ser los aportes de cada uno de ellos en el marco de los planes. En este sentido, todos los planes regionales de búsqueda deben responder a la pregunta ¿con quienes se realiza la busqueda? identificando los actores relevantes en cada territorio y definiendo cuales son las acciones en las que pueden participar o aportar.</t>
  </si>
  <si>
    <t>No se evidencia soporte de lo reportado, es importante soportar con los PRB, especificamente donde se realiza las acciones reportadas.</t>
  </si>
  <si>
    <t>Brindar orientación y apoyo a los Equipos Territoriales en el relacionamiento con pueblos étnicos (Protocolos de Coordinación y Relacionamiento con comunidades étnicas)</t>
  </si>
  <si>
    <t>En el marco del acompañamiento a los GITT para el relacionamiento con los pueblos étnicos, en el primer trimestre de 2022 se construyó una herramienta para la identificación de necesidades de los grupos internos territoriales para el acompañamiento en la incorporación de los Enfoques Diferenciales, de Género y Asuntos Étnicos, con la finalidad de tener una línea de base sobre la que se puedan generar planes de trabajo con los equipos territoriales.
La herramienta fue utilizada y respondida por los grupos de trabajo territorial, para lo cual se espera generar un estado actual del relacionamiento con organizaciones étnicas hasta el momento y el nivel de apropiación de los enfoques étnicos.
Se realizaron encuentros con los Grupos Internos de Trabajo: Cúcuta, Barranquilla (dupla Valledupar),  San José del Guaviare e Ibagué con el fin de orientar sobre los avances para los planes operativos indígenas, socialización del protocolo de relacionamiento y coordinación entre los pueblos indígenas de Colombia y la UBPD, Lineamientos de enfoque diferencial para las comunidades negras, afrocolombianas, raizales y palenqueras, así como propuestas metodológicas para espacios con comunidades y organizaciones de los grupos étnicos.
Finalmente, se esta construyendo un documento de orientaciones para la formulación de los planes operativos indigenas, que sera concertado con las organizaciones indigenas</t>
  </si>
  <si>
    <t xml:space="preserve">El seguimiento reportado presenta la gestión realizada en el periodo asociada con las orientaciones brindadas a los GITT en cuanto al relacionamiento con pueblos étnicos. 
Se anexan los soportes correspondientes. </t>
  </si>
  <si>
    <t>Como parte del trabajo que viene realizando la UBPD desde el recién creado Grupo Interno de Trabajo de Enfoques Étnicos, se vienen fortaleciendo los procesos internos y a los servidores y servidoras en este tema, garantizando que la entidad pueda dar respuesta a los retos que implica el relacionamiento con las organizaciones, pueblos, comunidades y consejos comunitarios. Para este fin, se generó un instrumento que permitiera identificar los relacionamientos con comunidades étnicas y las necesidades o expectativas que se tienen de estos ejercicios en territorio, además de liderar los espacios de concertación y diálogo en el nivel nacional que permita que el trabajo con cualquier comunidad pueda fluir, además, en el marco de la caracterización de las necesidades, particularidades, expectativas y percepción de los grupos de interés con los que se relaciona la UBPD que adelanta la Oficina de Gestión de Conocimiento, en coordinación con el Grupo de Servicio al Ciudadano, que contempla comunidades étnicas (pueblos indígenas y pueblos afrodescendientes), se realizaron aportes a los instrumentos y desarrollos metodológicos con enfoque étnico.
 Como parte de las acciones que se adelantan con el fin de avanzar en el relacionamiento con las comunidades étnicas, se encuentran:
 •La incorporación de elementos técnicos y metodológicos para la implementación de la estrategia círculo de saberes liderada por la Oficina de Comunicaciones y Pedagogía y que se realizó con el pueblo Wayuú.
 •La participación en la cátedra de la Universidad Nacional y la UBPD denominada “Abordaje diferencial de la desaparición forzada y los procesos de búsqueda desde la perspectiva de los pueblos indígenas”
 •La participación en la jornada de profundización de lineamientos de enfoques diferenciales, de género y étnicos con la Oficina Asesora de Comunicaciones y Pedagogía.
 •Liderazgo y preparación de la sesión extraordinaria del Órgano de interlocución y coordinación con el movimiento indígena (OICMIC), en la cual, las organizaciones nacionales indígenas presentaron una propuesta a la UBPD para el fortalecimiento de la confianza y en cual la UBPD se comprometió a presentar una contrapropuesta en el siguiente espacio del OICMI que se realizará en el mes de Julio de 2022.
 •En el mes de mayo se realizó un informe para la Mesa Permanente de Concertación con los Pueblos Indígenas de Colombia en el cual se presentaron las acciones de cumplimiento de la UBPD al Protocolo de relacionamiento y coordinación entre la UBPD y los Pueblos Indígenas de Colombia. Este informe fue presentado en la sesión de la Mesa Permanente realizada en el mes de junio.
 •Se avanzó en los diálogos entre la UBPD y el CRIC, en dos sesiones de trabajo en la ciudad de Popayán, Cauca, con el fin de establecer espacios de coordinación y articulación.
 •En el mes de abril se realizó un encuentro con autoridades indígenas de Riosucio Caldas, con el Consejo Regional Indígena de Caldas CRIDEC el MOVICE y el CEDAT de la Universidad de Caldas con el fin de recibir solicitudes de búsqueda y entregar de un informe sobre la desaparición.
 •En los meses de abril y mayo se realizaron encuentros colectivos con las autoridades de San Lorenzo (con el acompañamiento de la Defensoría del Pueblo, Movice y Equitas), en los cuales se acordaron acciones humanitarias.</t>
  </si>
  <si>
    <t>Se destaca la gestión realizada en cuanto al relacionamiento con grupos étnicos y el fortalecimiento de estas acciones.
Hace falta que en el reporte se haga referencia a las acciones de orientación y apoyo a los Grupos Internos de Trabajo Territorial en este tipo de relacionamientos.</t>
  </si>
  <si>
    <t xml:space="preserve">La Dirección Técnica de Participación, Contacto con las Víctimas y Enfoques Diferenciales a través del Grupo Interno de Trabajo de Enfoques Étnicos, identifica permanentemente las necesidades de acompañamiento y orientación sobre el relacionamiento con pueblos indigenas o comunidades negras, afrocolombianas, raizales y/o palenqueras, y a partir de estas necesidades identificadas se realizan las jornadas con los GITT para abordar estos temas étnicos. En este sentido durante el tercer trimestre se realizaron las siguientes actividades: Apartadó Medellín y Montería, para abordar lo asociado al relacionamiento con los pueblos indígenas, brindando las orientaciones técnicas desde nivel nacional que permita continuar avanzando con los procesos de búsqueda en especial con los municipios de Mutatá y Dabeiba. 
San José del Guaviare: transmitir lo relacionado al legado de la comisión de la verdad en el trabajo realizado por esta entidad en la Macroamazonia y más específicamente en lo relacionado al acuerdo de voluntades entre el pueblo indigena Nukak y la población campesina de esa zona del país.
Villavicencio: se ha sostenido reuniones con el grupo de trabajo en lo relacionado al convenio con la organización indigena nacional Gobierno Mayor en el marco del PRB del Meta y la Subregión definida para el trabajo de la construcción del plan operativo indigena.
Cúcuta: el 18 de julio se realizó reunión para socializar avances de la consulta previa con las comunidades Negras, Afrocolombianas, Raizales y Palenqueras, previo a un espacio pedagogico que el grupo de trabajo de Cucuta habia programado con la organización afrocolombiana Ser Negro es Más Sabroso 
Quibdó: se han realizado diferentes espacios de reunión virtual para brindar orientaciones técnicas en el marco del enfoque diferencial etnico, previo a espacios que el grupo interno de trabajo ha programado tanto con comunidades Negras como con pueblos indígenas.
Florencia y Putumayo: reunión para socializar los avances del espacio del órgano de interlocución con el movimiento indigena colombiano, inquietudes sobre el protocolo de relacionamiento y el capítulo cinco del PNB. Y para el caso específico de dupla del GITT de Florencia orientaciones técnicas y metodológicas en el marco del proceso que el equipo viene realizando con el pueblo Inga, la organización Tandarichiridu Inganokuna.
Sincelejo: El 19 de septiembre de 2022, se realizó un encuentro con el Grupo Interno de Trabajo de Sincelejo en el cual se socializó sobre los procesos de consulta previa, con los Pueblos Indígenas, Pueblo Rrom y las comunidades Negras, Afrocolombianas, Raizales y Palenqueras, asimismo, sobre los Protocolos y Rutas de relacionamiento con cada uno de estos pueblos y comunidades.
</t>
  </si>
  <si>
    <t>Se evidecia lo reportado para la fecha especifica</t>
  </si>
  <si>
    <t>Desarrollar mesas de trabajo, convenios o planes, entre otros, que fortalezcan el relacionamiento con organizaciones, colectivos, movimientos y plataformas expertas en enfoques diferenciales y de género</t>
  </si>
  <si>
    <t>En el primer trimestre de 2022 se avanzó en darle continuidad al trabajo que se venia realizando en dos escenarios, el primero de ellos es el trabajo con las organizaciones LGBTI, con las cuales se cumple una labor de implementación de la acción afirmativa UBPD “Grupo de Expertas LGBTI para la búsqueda de personas dadas por desaparecidas”. En este sentido, se firmo un convenio con la organización Caribe Afirmativo, de la cual también hace parte Colombia Diversa y en el primer trimestre se construyeron los estudios previos del convenio, este tendrá una duración de 9 meses y contempla la suscripción de un Convenio con la organización nacional LGBTI Colombia Diversa.
En el marco de este relacionamiento también se define con Caribe Afirmativo un Plan de Trabajo conducente al impulso del diálogo social con movimientos LGBTI en 5 Planes Regionales de Búsqueda: Canal del Dique, Centro de Antioquia, Meta, Norte del Cauca y Centro de Nariño y se realiza la primera sesión 2022 del Grupo de Expertas LGBTI en la ciudad de Bogotá la cuál contempló las siguientes acciones para el fortalecimiento de sus integrantes: Metodología Planes Regionales de Búsqueda -Estudio de Caso PRB Cordillera Central-, Formación en herramientas de investigación para la búsqueda humanitaria y extrajudicial -Unidades de Análisis-, Fortalecimiento en redacción desde una perspectiva LGBTI o espacios de cuidado emocional para las expertas LGBTI. 
Otra de las acciones en el marco del relacionamiento con estas organizaciones es el trabajo que hace parte de un proceso de interlocución y relacionamiento de más de 2 años con la Comadre de AFRODES, en el que se desarrollaron alrededor de 13 encuentros colectivos a lo largo de todo el país (con apoyo de OIM y ONU DDHH), este trimestre se avanzó en la preparación de un Encuentro Nacional denominado “Sembrar para Retoñar y nunca olvidar”. Las voces de las mujeres afrocolombianas de La Comadre de AFRODES en la búsqueda de personas dadas por desaparecidas en el contexto del conflicto armado, en el cual se instalará de manera formal una Mesa Técnica de diálogo e interlocución entre la UBPD y La Comadre a partir de la entrega de una solicitud colectiva de búsqueda que asciende a más de 130 personas desaparecidas en el contexto del conflicto armado de las comunidades afrocolombianas. Estas fueron las acciones realizadas en este trimestre:
•        Diálogos preparatorios con La Comadre para definición de agenda metodológica y logística. Participarán en el encuentro 30 mujeres de Nariño, Arauca, Valle, Antioquia, Chocó, Meta, Santander, La Guajira, Bolívar, Bogotá D.C y Cauca.
•        Articulación interinstitucional con entidades a nivel distrital (Centro de Memoria, Paz y Reconciliación, 
•        Articulación y gestión interna con Oficina de Comunicaciones y pedagogía para lanzamiento de exposición Kutrús: El Arte de Sanar en el Centro de Memoria, Paz y Reconciliación.</t>
  </si>
  <si>
    <t>El avance destaca los acercamientos realizados en el periodo con organizaciones colectivos, movimientos y plataformas para fortalecer los enfoques diferenciales y de género, especialmente con organizaciones LGBTI y organizaciones afro. 
Se anexan soportes.</t>
  </si>
  <si>
    <t>La UBPD a través del Grupo Interno de Trabajo de Enfoques Diferenciales y de Género, ha venido acompañando el trabajo de la entidad en la incorporación de los enfoques en todas sus acciones institucionales y en el relacionamiento con las organizaciones defensoras de derechos. En este sentido durante el segundo trimestre se han desarrollado las siguientes acciones:
 Coalición contra la vinculación de niños, niñas y adolescentes al conflicto armado – Coalico:
 La plataforma Coalico es una de las organizaciones representantes de familiares acreditados en el caso 07 de la JEP, y, en la reunión realizada el 4 de abril, junto con la subdirección de análisis de información, se convocó a la organización para presentar los avances del proceso de investigación humanitaria y acciones de participación con familiares adelantada hasta la fecha. Este espacio permitió abordar las inquietudes y definición de acciones para continuidad del relacionamiento para la participación de las personas que buscan y la organización. Después, el 9 de junio, se convoca a un espacio con el grupo interno de enfoques diferenciales, desde el cual, se le propone a la organización identificar acciones de trabajo para el fortalecimiento del enfoque de niñez y adolescencia en la entidad, desde el reconocimiento de su experticia. A partir de este escenario, la organización propone que el diálogo estratégico y político para el fortalecimiento del enfoque en la búsqueda se desarrolle en espacios ampliados con organizaciones e instituciones participantes de la mesa de niñez y conflicto, como el que impulsó la CEV hasta este año. 
 TDH Suiza: La oficina de Comunicaciones y Pedagogía convoca a un espacio de intercambio para conocer la propuesta y metodología de búsqueda de la entidad, y cómo ésta incorpora el enfoque diferencial de niñez, adolescencia y juventud. En el espacio se socializan los avances de acciones de fortalecimiento institucional, construcción participativa de lineamientos para la participación y búsqueda de niños, niñas, adolescentes y jóvenes dados por desaparecidos, así como la propuesta de diferentes escenarios de participación de NNAJ en la búsqueda, desde el reconocimiento de los impactos diferenciales de la desaparición, metodologías y roles en la búsqueda, la solidaridad y reconocimiento de las personas buscadoras y diálogos sociales para la no repetición. Por su parte, la organización socializó las acciones que adelanta en el territorio nacional y los acuerdos de avance con sus aliados y co-partes; esto permitió identificar posibles acciones a realizar, para el fortalecimiento de la participación y relacionamiento de NNAJ con este mecanismo del sistema integral de paz. 
  Articulación ONU Mujeres: Durante el segundo semestre del 2022 hemos adelantado espacios de reunión e intercambio con ONU Mujeres orientados a la coordinación del apoyo técnico y político de la organización a la implementación, fortalecimiento y transversalización del enfoque de género en las metodologías de búsqueda humanitaria y en las políticas internas de la UBPD
  La COMADRE: Como resultado del trabajo articulado con esta organización desde años anteriores, se programó la entrega del documento de denuncia masiva de búsqueda por parte de la organización La comadre donde se convenía el trabajo en conjunto para la búsqueda, este es entregado a la directora general Luz Marina Monzón en el evento realizado el 21 y 22 de abril en el Centro Nacional de Memoria Paz Y reconciliación y que se convertirá en la hoja de ruta para avanzar en los procesos de búsqueda relacionados con esta organización.
 Grupo de Expertas: En el marco de este relacionamiento se firmó un convenio para abordar el tema LGBTI de manera interna para el fortalecimiento de la entidad y el fortalecimiento del proceso de búsqueda con población LGBTI, en este sentido se realizan las primeras reuniones con el liderazgo de la Dirección de Participación, las organizaciones y los grupos territoriales donde se implementaran las acciones de las expertas LGBTI, en estos espacios se les explica el convenio con las organizaciones Caribe Afirmativo y Colombia Diversa y el trabajo que van a realizar las expertas en cada uno de los territorios en relación a la acción afirmativa de la UBPD.
 Colombia Diversa: En el marco del convenio con esta organización se define de manera concertada con la Organización Colombia Diversa el plan de trabajo para organizar el trabajo de capacitaciones para los funcionarios de la UBPD en el tema de enfoque LGBTI, que se realizará en el segundo semestre del año, además de la concertación de planes de trabajo y metodologías de otras actividades en el marco de este convenio.</t>
  </si>
  <si>
    <t>El avance destaca los acercamientos realizados en el periodo con organizaciones colectivos, movimientos y plataformas para fortalecer los enfoques diferenciales y de género, especialmente con organizaciones que trabajan el enfoque de niños, niñas y adolescentes vinculados al conflicto armado, organizaciones LGBTI y organizaciones afro.</t>
  </si>
  <si>
    <t xml:space="preserve">En el tercer trimestre se avanzó en el relacionamiento con organizaciones expertas en enfoques diferenciales y de género, de la siguiente manera. En el mes de julio se realizó sesión del Órgano de Interlocución y coordinación con el movimiento indígena donde se acordó avanzar en la construcción de plan de trabajo 2022 y 2023 para la formulación de lineamientos o metodología que orientarán la construcción de los planes operativos indígenas en los planes regionales de búsqueda priorizados en territorio. Del espacio del órgano de interlocución de julio se concertaron los criterios para la definición de la priorización para la construcción de los planes operativos indígenas y se realiza priorización de territorios teniendo en cuenta estos criterios. También en esta sesión de órgano de interlocución se acordaron lineamientos generales para la construcción de planes operativos indígenas.
En el mes de agosto se realizaron reuniones internas y externas con las Organizaciones Nacionales Indígenas (OPIAC, ONIC, CIT, AICO, Gobierno Mayor) en las cuales se revisaron los objetivos, actividades y productos para la elaboración de convenios de asociación. En el mes de septiembre se firma convenio con las Organizaciones nacionales indígenas para brindar acompañamiento y orientaciones técnicas y políticas de las autoridades indígenas territoriales, para la formulación de planes operativos indígenas en los PRB priorizados.
Se realizó reunión entre la UBPD y la junta directiva del Consejo Regional Indígena del Cauca–CRIC y de este espacio se acordó un siguiente espacio (mesa técnica) que se llevó a cabo el 21 de septiembre de 2022. 
Pueblo BARI: Se adelantó proceso de alistamiento y de apertura del camino con la Asociación de Autoridades Tradicionales Ñatubaiyibarí del Resguardo Motilón Barí del Pueblo Barí, a través de reunión realizada el 30 y 31 de agosto entre autoridades tradicionales del Resguardo Motilón Barí, Organizaciones acompañantes, GITT Cúcuta y Grupo Interno de Trabajo de Asuntos Étnicos. Se acordó realizar conjuntamente entre las autoridades Indígenas de la Asociación de Autoridades Tradicionales Ñatubaiyibarí del Resguardo Motilón Barí del Pueblo Barí una ruta metodológica para las acciones del Plan Operativo del Plan Regional de Búsqueda del Catatumbo, relacionada con permisos y accesos al territorio.
CRIDEC: El 22 y 23 de agosto se realizó segunda sesión de la Mesa Técnica con las autoridades indígenas del Consejo Regional Indígena de Caldas -CRIDEC, organizaciones acompañantes y la Unidad de Búsqueda de Personas dadas por Desaparecidas en el contexto y en razón del conflicto armado –UBPD. 
UNIPA: 25 y 26 de agosto se acompañó al GITT de la Satélite Tumaco en el espacio de diálogo pedagógico con la organización indigena Unipa.
Se aprobó el Protocolo de Relacionamiento y Coordinación entre la UBPD y las Comunidades Negras, Afrocolombianas, Raizales y Palenqueras de Colombia durante la sesión plenaria del Espacio Nacional de Consulta Previa de medidas legislativas y administrativas susceptibles de afectar a las Comunidades Negras, Afrocolombiana, Raizal y Palenqueras que se llevó a cabo los día 30 y 31 de julio de 2022
Atendiendo a los compromisos institucionales asumidos por la Unidad, en el marco del legado de la CEV, se sostuvieron reuniones bilaterales e intercambio de información para recoger la experiencia de la dinámica de trabajo de la mesa técnica de NNAJ. A partir de esto, se avanzó con la elaboración de la ficha técnica de cooperación para la consecución de recursos destinados al funcionamiento de la Mesa Técnica de Infancia y Adolescencia. En el marco de estas acciones de empalme, se retomó el contacto con la Generación V+, adelantando una reunión para la identificación de la dinámica y apuestas para fortalecer la participación de jóvenes en la búsqueda.
</t>
  </si>
  <si>
    <t>Continuar con la implementación de la red de apoyo</t>
  </si>
  <si>
    <t xml:space="preserve">La red de apoyo es una estrategia que viene desde años atrás y que ha generado importantes resultados en materia de participación y de legitimidad y credibilidad ante las organizaciones de la sociedad civil y las organizaciones que buscan. Es por esta razón que en el 2022, esta estrategia se fortaleció y ya se celebraron 10 convenios con organizaciones, que en la actualidad se encuentran en implementación e iniciando una operación coordinada con los Grupos Internos de Trabajo Territorial para el despliegue de acciones en los territorios donde se va a implementar. </t>
  </si>
  <si>
    <t>En el seguimiento reportado se evidencia la continuidad en la implementación de la red de apoyo y los logros alcanzados representados en la firma de 10 convenios para adelantar acciones en el marco de la participación en los procesos de búsqueda: Pastoral Social, ASFADDES, ASOFAVIDA, Corporación Magdalena Medio, REINICIAR, Caribe Afirmativo, MAFAPHO, CREDHOS, Fundación Comité de Solidaridad con los Presos Políticos - CSPP y Corporación Colectivo - Orlando Fals Borda</t>
  </si>
  <si>
    <t>Durante el segundo los meses de abril, mayo y junio, se continuó con la implemetación de la red de apoyo, a traves de la adecuada ejecución de los convenios de asociación, suscritos durante el mes de enero de 2022, que son parte integral de la estregia de Red de Apoyo. En este sentido, se logró la articulación con diez (10) organizaciones, asociaciones, plataformas, movimientos y colectivos de la sociedad civil que buscan personas. La red de apoyo, en sus tres primeras fases de implementación, ha tenido como objetivo: 1); Impulsar entornos de seguridad y confianza que favorezcan la participación de los familiares y allegados; 2) Realizar encuentros con familias y allegados para el aporte a la recolección de información que contribuya a los planes regionales; 3) Promover acciones de pedagogía para la búsqueda que favorezcan el fortalecimiento de la participación de los familiares y allegados; 4) Fortalecer las organizaciones a través del Intercambio de experiencias y metodologías de participación en el proceso de búsqueda para el fortalecimiento mutuo de las organizaciones de familiares, organizaciones de acompañantes y la UBPD.
 Desde la Dirección de Particiáción, Contacto con las Víctimas y Enfoques Diferenciales, se propiciaron reuniones con los Grupos Internos de Trabajo Territorial, para coordinar articuladamente la ejecución de los convenios, para de esta manera avanzar en los procesos de búsqueda y recolección de información, generando mecanismos de fortalecimiento a la participación de las familias, organizaciones y comunidades que buscan personas dadas por desaparecidas en el contexto y en razón del conflicto armado, a través de la estrategia de Red de Apoyo
 Como soporte de esta actividad, se incluyen los infomres y reuniones sostenidas con las organizaciones y colectivos, en el marco de la ejecución de los convenio.</t>
  </si>
  <si>
    <t xml:space="preserve">Desde el primer trimestre se ha hecho referencia a los 10 convenios establecidos a inicios de 2022 para el fortalecimiento de la estrategia de red de apoyo, sin embargo, en esta actividad hace falta describir los avances que hayan al respecto en la vigencia. Complementar con el reporte realizado en la actividad 103. </t>
  </si>
  <si>
    <t>La red de apoyo es una estrategia de la UBPD que busca trabajar en garantizar las condiciones para la participación de las personas y organizaciones que buscan, a la par de fortalecer las organizaciones que aportan a la búsqueda. En el marco de esta estrategia se firmaron en 2022 10 convenios con 10 organizaciones distintas, de los cuales dos de ellos ya terminaron sus actividades y se encuentran en proceso de cierre. Los 8 convenios restantes se encuentran en implementación y se cierran entre los meses de octubre y noviembre.</t>
  </si>
  <si>
    <t>Se encuentra envidencia de lo reportado, sin embargo se sugiere en el reporte de la actividad detallar los avances de los 8 convenios que aun estan abiertos.</t>
  </si>
  <si>
    <t>Implementar convenios con organizaciones, colectivos, movimientos, plataformas, para su fortalecimiento y participación.</t>
  </si>
  <si>
    <t>En el marco del trabajo de relacionamiento con organizaciones, colectivos, movimientos, plataformas y comunidades la UBPD ha venido generando planes de trabajo o mesas técnicas con estos actores, con el fin de determinar una agenda que parta de los objetivos, intereses y expectativas de las organizaciones y de la UBPD, en el relacionamiento. Además, la UBPD firmo convenios con 10 organizaciones en el mes de enero de 2022, con el fin de garantizar condiciones para la participación de las personas que buscan en los territorios donde se encuentran y bajo condiciones de seguridad y confianza. 
Finalmente, es importante mencionar que con algunas de estas organizaciones no se tienen un relacionamiento que implique un plan de trabajo y por tal razón, no todas llegan a este punto con la UBPD, entendiendo que algunas de ellas apoyaran la búsqueda desde tareas de divulgación, articulación o en acciones puntuales y que no tienen una permanencia en el tiempo.</t>
  </si>
  <si>
    <t xml:space="preserve">Los 10 convenios a los que se hace referencia en este avance corresponden a los mismos que se mencionan en la actividad anterior asociada con la implementación de la red de apoyo. Es pertinente aclarar en el reporte si hay alguna diferencia entre los convenios o si es necesario realizar alguna solicitud de ajuste en el Plan de Acción. </t>
  </si>
  <si>
    <t>Para el segundo trimestre del año se han adelantado las gestiones necesarias a nivel técnico, administrativo y financiero entre las organizaciones, asociaciones, plataformas, movimientos y colectivos de la sociedad civil y la UBPD, en pro de la adecuada ejecución de los Convenios de Asociación.
Se validaron para una primera etapa los planes de trabajo, cronograma de actividades y los avances en la construccion de productos técnicos. Los convenios suscritos en ejecución son: 
201-2022 CORPORACIÓN COLECTIVO SOCIOJURIDICO ORLANDO FALS BORDA: para el cual se han recibido los productos satisfacción por parte de la supervisión, en articulación del Grupo Territorial de San José del Guaviare. Se ha avanzado en el Documento de metodología de recolección de la información e identificación de necesidades y la propuestas del Plan Regional construido de manera conjunta con el equipo UBPD a implementarse en los encuentros municipales, según lo estipulado. 
 202-2022 FUNDACIÓN COMITE DE SOLIDARIDAD CON LOS PRESOS POLÍTICOS FUNDACIÓN CSPP: La Dirección de Participación acompañó la realización de diferentes talleres y reuniones de seguimiento y supervisión, en el mes de junio recibimos y aprobamos a satisfacción los productos asociados al segundo desembolso.
 203-2022 CORPORACIÓN REGIONAL PARA LA DEFENSA DE LOS DERECHOS HUMANOS. – CREDHOS: Se han recibido 3 productos y se avanza en la ejecución de 7 productos más, a los cuales se realiza constante seguimiento, con el fin de dar cumplimiento a lo estipulado en el clausulado del mismo. Desde la Dirección de Participación contacto con las víctimas y enfoques diferenciales, en conjunto con la Territorial de Barrancabermeja se realizó el acompañamiento y asesoría a la ejecución de las diferentes actividades establecidas en el cronograma. 
 205-2022 LA FUNDACIÓN MADRES FALSOS POSITIVOS SUACHA Y BOGOTA- MAFAPO: Se está ejecutando de acuerdo a lo planeado, se han recibido los productos satisfacción por parte de la supervisión, en cabeza de la territorial Bogotá a la fecha se han aprobado dos desembolsos correspondientes al 70% del convenio, se recomendó a la territorial realizar una prórroga en tiempo para se logren terminar las actividades previstas.
 206-2022 CORPORACION CARIBE AFIRMATIVO: Los principales avances del convenio para la implementación de la acción afirmativa Grupo de Expertas LGBTI para la búsqueda de personas dadas por desaparecidas refieren a los siguientes componentes: - Construcción de planes de trabajo en el marco de 5 Planes Regionales de Búsqueda a partir de jornadas de trabajo bilateral entre las expertas LGBTI y los Grupos Internos de Trabajo Territorial de Villavicencio, Medellín, Cali, Cali Satélite Pasto y Sincelejo. Estos Planes comprenden escenarios de asesoría de las expertas LGBTI a los 5 Grupos Territoriales y la configuración de una red de búsqueda arcoiris. - Construcción de orientaciones metodológicas de 5 encuentros territoriales en el marco de los 5 PRB focalizados con los GTT Villavicencio, Medellín, Cali, Cali Satélite Pasto y Sincelejo. -Revisión de 5 PRB en los territorios focalizados por las expertas LGBTI y equipos UBPD.
 207-2022 CORPORACIÓN PARA LA DEFENSA Y PROMOCIÓN DE LOS DERECHOS HUMANOS REINICIAR: La Dirección de Participación Contacto con las Víctimas y Enfoques Diferenciales, participa activamente en las diferentes acciones del plan de trabajo. Asi mismo, se trabaja en pedagogía y levantamiento de información de contexto alrededor de la desaparición y de información asociada con las SB de integrantes de UP, en 18 territorios, en cuyas jornadas se articula con integrantes de los GITT. Los servidores de la UBPD tienen un lugar en la agenda, presentando la UBPD y los alcances de los PRB, en el marco de socialización de la metodología de búsqueda masiva y sistemática. 2. La información recabada y analizada será soporte de los documentos que entregue Reiniciar en el marco de los productos acordados del presente convenio 3. Un aporte importante está asociada con la línea de investigación UP que se configuraría a partir de este convenio.
 208-2022 CORPORACIÓN DESARROLLO Y PAZ DEL MAGDALENA MEDIO: El convenio ha desarrollado las siguientes acciones: i) Plan de trabajo y cronograma: este plan de trabajo ha sido ajustado de acuerdo con las situaciones de contexto presentadas por época de elecciones. ii) Encuentro con 70 PQB: A partir de encuentros individuales y colectivos se han desarrollado recolección de información, caracterización de PQB, identificación de muestradante a partir de elaboración del genograma con fines de identificación. iii) Entrega de documentos organizados por carpeta de PQB. vi) Se está construyendo un documento de contexto de la desaparición que recoge los siguientes apartes: Contexto de los municipios, caracterización de la desaparición, lugares de posible ubicación de cuerpos. Esta acción se encuentra en la primera entrega del documento, v) Encuentros pedagógicos: Estos encuentros han permitido avanzar socializar al PRB, sensibilizar sobre la necesidad de articulación interinstitucional.
 211-2022 ASOCIACIÓN DE FAMILIARES DE DETENIDOS DESAPARECIDOS-ASFADDES: ha presentado propuestas que suministran a la UBPD, insumos importantes que suman a nuestra labor ,hemos recibido tres entregas de los productos técnicos; en la última se tiene ya uno de los documentos de análisis finales sobre el "Análisis Modus Operandi", en cuanto a la Sistematización documental final de por lo menos 25 personas desaparecidas en el contexto de desaparición forzada de minorías políticas en las cinco regiones objeto del proyecto; nos entregaron más de 60 registros, lo que representa un avance en relación con la meta propuesta ;también Fueron entregados 28 informes relacionados con la hipótesis de localización, lo que representa un avance en relación con el objetivo final de 47 informes, entre otros productos recibidos todos a satisfacción y en los tiempos presupuestados.
 212-2022 EL SECRETARIO DIOCESANO DE PASTORAL SOCIAL: Se viene desarrollando de manera adecuada, más sin embargo, situaciones de orden público en el país, han dificultado el cumplimiento del cronograma, el cual debió ajustarse. Con corte al segundo trimestre se han recibido 4 productos y se trabaja actualmente en la ejecución de 8 productos.</t>
  </si>
  <si>
    <t>Se destaca la identiticación de avances específicos de los convenios establecidos.
En este reporte se está haciendo referencia a los 10 convenios establecidos para implementar la red de apoyo que corresponden a la actividad 102. Es pertinente aclarar en el reporte si hay alguna diferencia entre los convenios o si es necesario realizar alguna solicitud de ajuste en el Plan de Acción que unifique estas dos actividades.</t>
  </si>
  <si>
    <t>Como parte de los esfuerzos de la UBPD se viene trabajando con las organizaciones indigenas y la unión temporal de organizaciones de comundiades negras, afrocolombianas, raizales y palenqueras, para la concertación de convenios que permitan avanzar en la implementación del protocolo de relacionamiento y coordinación con los pueblos indigenas y la socialización del protocolo firmado con las comunidades negras, afrocolombianas, raizales y palenqueras. Durante el tercer trimestre se celebro el convenio con los pueblos indigenas a traves de las organizaciones OPIAC, ONIC, CIT, AICO y Gobierno Mayor. El convenio con la Unión Temporal de las organizaciones de las comunidades negras, afrocolombianas, raizales y palenqueras no ha podido ser firmado por los retrasos de la Unión Temporal para el cierre del convenio anterior.</t>
  </si>
  <si>
    <t>Implementar la estrategia de participación para familiares en el exterior</t>
  </si>
  <si>
    <t>En el primer trimestre de 2022 y en el marco de la estrategia de participación de familiares en el exterior se han realizado las siguientes actividades:
* Se realizó reunión con el GITT de  Tumaco para abordar garantía de participación familiares en frontera (Ecuador) y proceso de búsqueda en Consejo Comunitario Alto Mira y Frontera (conflicto territorial), como parte del impulso a las solicitudes de búsqueda en frontera
* Abordaje de las solicitudes de búsqueda de familiares en el exterior, entre las diferentes direcciones misionales y los Grupos Internos de Trabajo Territorial, que ha permitido la apropiación de la estartegia por parte de todas las dependencias
*Se retomó de nuevo contacto con la lideresa de SOVICPANAMA, para insistir en el contacto con los familiares que presentaron sus solicitudes de búsqueda, donde ella concluye que el camino más viable para dar continuidad a estas solicitudes de búsqueda es buscar el contacto con familiares que viven en el territorio nacional
*Hacer seguimiento e impulso a la toma de muestras de personas que buscan, incluyendo personas y familiares en el exterior, en articulación con la dirección de prospección 
*Mesa técnica 31 de marzo de 2022, Se realizó la primera mesa técnica con el Grupo Europa de familiares, donde se abordó el balance de las solicitudes de búsqueda y se identificó con los familiares en que Líneas de investigación y/o Planes regionales de búsqueda se encuentran. 
*Diálogo con la organización Grupo Abya Ayala – construcción plan de trabajo 2022 (impulso toma muestras, plan de trabajo)</t>
  </si>
  <si>
    <t>El avance hace referencia a las diferentes acciones desarrolladas en el periodo para fortalecer la participación de familiares en el exterior. Se recomienda que en los próximos reportes se clarifique de manera general en qué consiste esta estrategia de participación y se comente la continuidad en la gestión de estos temas mencionados en el primer trimestre junto con los adicionales que se presenten en el siguiente periodo.</t>
  </si>
  <si>
    <t>Como parte de las acciones que viene adelantando la UBPD en el marco de la garantía de participación en los procesos de búsqueda y dar respuesta a las personas que buscan acerca de sus solicitudes, en la Dirección Técnica de Participación, Contacto con las Víctimas y Enfoques Diferenciales se ha incluido en su estructura una dupla de referentes temáticas para trabajar sobre la implementación y seguimiento de la estrategia de abordaje de solicitudes presentadas por personas en el exterior, además de realizar los ajustes que sean necesarios de acuerdo con las realidades y elementos que se van identificando en el camino que se va recorriendo en cada proceso de búsqueda. En este sentido estas referentes temáticas participan de un espacio institucional de la UBPD dedicado a revisar temas relacionados con estas solicitudes, además de estar en permanente contacto con los Grupos Internos de Trabajo Territorial en labores de asesoría y acompañamiento. 
En este sentido se brindaron las orientaciones a los referentes territoriales de la dirección de participación para la incorporación de esta estrategia en los planes regionales de búsqueda, además de acompañar a los GITT que tienen solicitudes con familiares en el exterior para que se incorporen las acciones necesarias en los planes operativos para avanzar en los procesos de búsqueda que impliquen un trabajo con personas en el exterior, tal es el caso de la actualización permanente de la matriz de muestradantes con los datos de estas solicitudes.
Se realizó también la actualización del documento de la estrategia, de acuerdo con las recomendaciones de la Dirección General de la UBPD y lo encontrado en terreno, además, en el marco de esta actualización se ha venido trabajando en el desarrollo de los temas relacionados con las búsquedas binacionales, que han generado retos institucionales y presenta un escenario de mayor complejidad para el abordaje de estas solicitudes, en este sentido se realizo un diagnostico de las solicitudes identificadas con esta particularidad como insumo para el dialogo interno de la entidad y que permita desarrollar orientaciones claras para incorporarlas en la estrategia de abordaje de solicitudes del exterior.
Finalmente es importante resaltar la participación de la UBPD en la constitución de la Mesa de Medidas de Reparación para Victimas en el Exterior, articulando con la Cancillería, Unidad para las Víctimas y el Centro Nacional de Memoria Histórica, para abordar los detalles de este proceso y la participación de cada entidad.</t>
  </si>
  <si>
    <t>Se destaca la conformación de una dupla de referentes temáticas para trabajar sobre la implementación y seguimiento de la estrategia de abordaje de solicitudes presentadas por personas en el exterior, y los avances alcanzados en esta gestión. 
Asimismo se destaca la articulación de la UBPD con otras entidades nacionales en la constitución de la Mesa de Medidas de Reparación para Victimas en el Exterior.
Sería importante cuantificar la cantidad de familiares en el exterior que participan en esta estrategia y su clasificación por PRB.</t>
  </si>
  <si>
    <t xml:space="preserve">Durante el tercer trimestre se avanza en la coordinación y articulación entre el nivel central y el nivel territorial de la UBPD, con el fin de implementar la estrategia de participación para familiares en el exterior, estas coordinaciones se realizan a partir de las solicitudes identificadas donde intervienen personas ubicadas en el exterior y se coordina entre diferentes dependencias con el fin de abordar las solicitudes desde las necesidades y expectativas de los familiares y de las personas que buscan, ademas, teniendo en cuenta las particularidades de cada solicitud y los temas logisticos que se dificultan en este tipo de solicitudes. Durante el tercer trimestre se recibieron dos solicitudes de familiares en el exterior y se avanzo en el alistamiento de una jornada con familiares a realizarse en el mes de noviembre en España </t>
  </si>
  <si>
    <t>- El soporte deja ver el trabajo enunciado en el reporte</t>
  </si>
  <si>
    <t>Realizar las diferentes acciones de participación individuales y/o colectivas (encuentros, talleres, dialogos, asesoría, orientación y fortalecimiento, etc.), incorporando los enfoques diferenciales y de género</t>
  </si>
  <si>
    <t>Dirección Técnica de Participación, Contacto con Víctimas y Enfoques Difernciales</t>
  </si>
  <si>
    <t>Los Grupos Internos de Trabajo Territorial han realizado las acciones de participación de acuerdo con la programación del indicador relacionado con estas acciones. Para esta labor los GITT deben preparar cada espacio, orientarlo y posteriormente sistematizar esta información, reportandolos en la herramienta tecnologica Kobo. Como soporte de la realización de esta actividad se anexa el reporte de la plataforma de los dialogos realizados entre los meses de enero, febrero y marzo</t>
  </si>
  <si>
    <t>El soporte adjuntado da cuenta de la gestion realizada en cuanto a las acciones de participación individuales y colectivas lideradas por los GITT</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</si>
  <si>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</si>
  <si>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 xml:space="preserve">Es recomendable cuantificar las personas que participan en el marco de las nuevas estrategias definidas en 2022: participación de familiares en el exterior, participación de personas que no se encuentren en territorios de cobertura de los equipos territoriales y participación en el marco de la construcción, implementación y seguimiento de los Planes Regionales de Búsqueda. </t>
  </si>
  <si>
    <t>Durante el tercer trimestre de 2022 se registra la participación de 1.306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3.151 personas que han participado en los procesos de búsqueda. Las 3.151 personas que participaron lo hicieron a través de los diferentes tipos de dialogo contemplados por la UBPD, de la siguiente manera: 1.525 personas participaron en diálogos, 489 personas participaron de alguna acción de asesoría, orientación y fortalecimiento y 1.137 personas participaron en más de un dialogo o acción de participación. De estas personas, 2.021 han sido mujeres, 918 hombres, 2 reconocidos como intersexuales y 210 sin información. A su vez, 312 de ellas pertenecen a comunidad afrocolombiana, 207 a comunidades indígenas, una persona a comunidad raizal y una perteneciente a comunidad Rrom.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t>
  </si>
  <si>
    <t>Se destaca el reporte del desarrollo e implementación de estrategias de participación de familiares en el exterior, estrategia para la participación de personas que no se encuentren en territorios de cobertura de los equipos territoriales y el fortalecimiento de la participación en el marco de la construcción, implementación y seguimiento de los Planes Regionales de Búsqueda.</t>
  </si>
  <si>
    <t>Realizar espacio de formación con los Equipos Territoriales para conocer las diferentes posibilidades para establecer relacionamientos formales con entidades del territorio.</t>
  </si>
  <si>
    <t>Esta actividad se tiene programada para el mes de abril en coordinación con la Subdirección General. Hasta el momento se ha realizado la socialización del indicador a los GITT y los detalles sobre la manera de cumplirlo y de reportar los avances</t>
  </si>
  <si>
    <t xml:space="preserve">Se considera pertinente la socialización realizada a los GITT sobre el alcance del indicador y las actividades asociadas, con el fin de lograr la articulación pertinente al respecto y establecer lineamientos claros para avanzar de manera organizada en el relacionamiento con entidades del territorio. </t>
  </si>
  <si>
    <t>Esta actividad se realizo en el mes de mayo, en el marco de la reunión periodica de coordinación entre los Grupos Internos de Trabajo Territorial, las Direcciones Misionales y la Subdirección General Técnica y Territorial. En este espacio se socializó la estrategia de relacionamiento institucional de la UBPD y se brindaron los elementos pertinentes para el trabajo que deben adelantar los GITT en el marco de la articulación con otras entidades y que permitan brindar respuestas integrales o por lo menos, mejores respuestas a las personas que buscan y aquellos que hacen parte de los procesos de búsqueda. En este sentido se da cumplimiento a esta actividad.</t>
  </si>
  <si>
    <t xml:space="preserve">Se da cuenta del espacio de formación con los Grupos Internos de Trabajo Territorial. La continuidad de esta interacción y trabajo conjunto contribuirá a la consecución de la meta establecida. </t>
  </si>
  <si>
    <t xml:space="preserve">Esta actividad se reporto como cumplida en el segundo trimestre, sin embargo, se han seguido resolviendo las inquietudes de los GITT frente al indicador con el apoyo de la Subdirección General Técnica y Territorial, teniendo en cuenta que a través del indicador 18, se avanza con actividades de relacionamiento interinstitucional, las que resultan en algunas ocasiones con la definición de acuerdos que apuntan al cumplimiento de la meta del indicador 24 </t>
  </si>
  <si>
    <t>No se evidencia soporte de lo reportado, aunque la actividad ya se dío cumplida se debe soportar la resolución de las inquietudes de los GITT</t>
  </si>
  <si>
    <t>Identificar las entidades y la oferta institucional que aporten a las respuestas de las víctimas</t>
  </si>
  <si>
    <t>Para el primer trimestre se reportan acciones de avance en la identificación de las entidades y la oferta institucional en 8 GITT, los cuales han venido trabajando en la consolidación de la información que ya tenian de relacionamientos en vigencias anteriores y sistematizando la información de las entidades con quien se viene relacionando en 2022. Estos avances han permitido que ya se tengan identificadas gestiones y posibles acuerdos con algunas de estas entidades para el cumplimiento de la meta del indicador 24.</t>
  </si>
  <si>
    <t>El avance del periodo constituye un insumo importante para avanzar en el cumplimiento de la meta del indicador para la vigencia, por lo cual es recomendable continuar acompañando a los GITT en esta gestión.</t>
  </si>
  <si>
    <t>Para el segundo trimestre la UBPD ha venido fortaleciendo a los Grupos Internos de Trabajo Territorial en temas relacionados con la articulación interinstitucional, con el fin de coordinar con otras entidades acciones y oferta que permitan brindar respuestas a las personas que buscan. En este sentido es importante resaltar desde el nivel central el trabajo que se ha venido realizando con la Unidad para las Víctimas y con el Ministerio de Salud, en el marco de la mesa tripartita, para el acceso de las personas que buscan a la atención psicosocial, salud integral y que puedan recibir información acerca de los procesos de atención y reparación con la Unidad para las Víctimas. Ademas, los 17 GITT reportan avances en el relacionamiento y ya se cuenta con 7 acuerdos formalizados con otras entidades y que han sido reportados en el indicador institucional número 24.</t>
  </si>
  <si>
    <t>Se hace referencia a los 7 acuerdos establecidos con entidades en el territorio.  
Se recomienda garantizar que en las actas de reunión o en los acuerdos de entendimiento con las diferentes entidades se describan con precisión los acuerdos establecidos que estén orientados a contribuir a que las personas que buscan puedan obtener respuestas de las entidades estatales frente a necesidades, inquietudes o tramites de acciones que les permite mejorar sus condiciones de vida o que apunten a la atención y reparación como víctima del conflicto o como parte de poblaciones que puedan ser sujeto de atención por los programas u oferta estatal. 
Considerando que desde el nivel central se ha dado continuidad a la mesa tripartita con la Unidad para las Víctimas y con el Ministerio de Salud, se recomienda hacer referencia a los avances alcanzados en cada periodo.</t>
  </si>
  <si>
    <t xml:space="preserve">En el tercer trimtestre los Grupos Internos de Trabajo Territorial continuaron en la identificación de las entidades que tienen presencia en los territorios de cobertura de los planes regionales de búsqueda, identificando las acciones y programas que pueden aportar en el proceso o que pueden brindar respuestas a las víctimas, de acuerdo con las orientaciones para la formulación de los planes. 
Los avances en esta labor se reflejan en los documentos de los planes regionales de búsqueda. </t>
  </si>
  <si>
    <t>No se evidencia soporte de lo reportado, es necesario incluir los soportes para garantizar que lo documentado se encuentre soportado.</t>
  </si>
  <si>
    <t>Realizar intercambio de experiencias del relacionamiento con entidades en territorio.</t>
  </si>
  <si>
    <t>Esta actividad se tiene planteada para realizarse en el mes de junio con las experiencias que se logren tener en el primer semestre de la vigencia y que sirvan de insumo para que los GITT puedan avanzar decididamente en el cumplimiento de esta labor en el segundo semestre de la vigencia. Hasta el momento no registra avances</t>
  </si>
  <si>
    <t xml:space="preserve">Si bien se planea dar cumplimiento a la actividad en el mes de junio, es importante agilizar las gestiones pertinentes que permitan recolectar las experiencias del relacionamiento de la UBPD con entidades del territorio con el fin de analizarlas con anterioridad y poder ir consolidando buenas prácticas y lecciones aprendidas de las mismas que puedan ser consideradas para nuevos relacionamientos en territorio. </t>
  </si>
  <si>
    <t>Durante el segundo se avanzo en brindar las orientaciones necesarias para avanzar en el relacionamiento con otras entidades, sin embargo no se ha llegado al momento de intercambio de experiencias que se tiene contemplado para el tercer trimestre, teniendo en cuenta que el cronograma de estas actividades ha debido ajustarse. En esta actividad es importante resaltar el trabajo que se viene realizando desde la Subdirección General Técnica y Territorial en el acompañamiento los Grupos Internos de Trabajo Territorial que ha permitido dar a conocer la estrategia de relacionamiento institucional y avanzar en la consolidación de acuerdos con estas entidades, lo que nos permite al día de hoy reportar 7 acuerdos con otras entidades y materializar las expectativas institucionales frente a la coordinación interinstitucional para la búsqueda y poder brindar respuestas integrales a las personas que buscan</t>
  </si>
  <si>
    <t xml:space="preserve">La actividad se encuentra retrasada en su cumplimiento, por lo tato es prioritario agilizar las gestiones pertinentes que permitan recolectar las experiencias del relacionamiento de la UBPD con entidades del territorio con el fin de analizarlas y conocer buenas prácticas y lecciones aprendidas de las mismas que puedan ser consideradas para nuevos relacionamientos en territorio. </t>
  </si>
  <si>
    <t>Esta actividad no se ha podido realizar debido a las agendas de los Grupos Internos de Trabajo Territorial, se tiene planeado realizarla en el último trimestre sumandola a la jornada de intercambio de experiencias de relacionamiento con organizaciones. Para el desarrollo de esta actividad se coordinó con la Subdirección General Técnica y Territorial para realizar una jornada donde se aborden los temas relacionados con el indicador 18</t>
  </si>
  <si>
    <t>La actividad se encuentra retrasada en su cumplimiento, por lo tato es prioritario agilizar las gestiones pertinentes que permitan recolectar las experiencias del relacionamiento de la UBPD con entidades del territorio</t>
  </si>
  <si>
    <t>Hacer seguimiento a los Pactos Regionales.</t>
  </si>
  <si>
    <t>Asesor de Dirección General para temas de relacionamiento</t>
  </si>
  <si>
    <t>En el primer trimestre del año 2022 se consolido un documento, a manera de línea base, donde se sintetizan las acciones en términos cualitativos derivadas de la firma por tipo de actor en cada uno de los 11 pactos firmados, es decir con (i) entidades estatales, (ii) organismos internacionales, (iii) organizaciones de la sociedad civil, (iv) organizaciones de la iglesia católica, (v) academia y (vi) medios de comunicación con corte al 31 de diciembre del año 2021. Adicionalmente, en el último apartado del documento se realiza una descripción cuantitativa sobre el nivel de relacionamiento por tipo de actor firmante en cada uno de los pactos regionales. Documento que puede consultarse en el siguiente link: 
 https://docs.google.com/document/d/13kkUiVWPFxbMO-WUD3PDgv3IRYPD6PVN
 Con el propósito de identificar cuellos de botella en el relacionamiento con algunos actores firmantes y consolidar un nuevo documento con los avances de los Pactos Regionales en el año 2022, se envió el día 31 marzo un formato en Excel a los Grupos Internos de Trabajo Territorial (GITT) para reportar los avances en el primer trimestre del año. Formato que puede consultarse en el siguiente link:
 https://docs.google.com/spreadsheets/d/1yfYBDc-2Z1OLrXMWa6T4GJ5ZV0ZCDVYh/edit#gid=1661694040</t>
  </si>
  <si>
    <t>Detallado reporte de avance de las actividades desarrolladas en los pactos regionales. Se maneja una matriz de seguimiento detallado y se construye un documento de línea base definiendo acciones por cada actor.
Los soportes dan cuenta de la información reportada.
Solo una pregunta surge del reporte, en cuanto al número de pactos, pues se habla de 11, pero tanto el documento como la matriz relacionan 10 pactos regionales.</t>
  </si>
  <si>
    <t xml:space="preserve">Durante el segundo trimestre del año 2022 se destacan las siguientes acciones como avances de la actividad del seguimiento a los Pactos Regionales:
1.        Se compartió la información recolectada hasta la fecha a la asesora de la Dirección General María Consuelo Ramírez, quien, con base a esta información, elaboró una evaluación sobre los Pactos Regionales de: Nariño, Antioquiay Buenaventura (ver anexo 1) y un instrumento de entrevista para aplicar en el tercer trimestre del 2022 a los GITT de los 3 pactos previamente mencionados (ver anexo 2). 
2.        Se recolectó información asociada a los avances de 8 de los 11 pactos regionales sobre sus avances en el segundo trimestre del año: Meta, Antioquia, Bogotá, Caquetá, Puerto Berrio, Cesar, Magdalena y Nariño.
3.        Se ajustó los datos cuantitativos arrojados hace el momento en la matriz de seguimiento (ver anexo 3), por ejemplo: número de actores firmantes de los pactos, número de actores firmantes con quien se han desarrollado acciones de relacionamiento, número de actores  adicionales con quienes se han tenido relacionamiento, número de acciones reportadas asociadas por cada uno de los mandatos del pacto, acciones que requieren especial seguimiento en el segundo semestre del año, entre otros. 
4.        Adicionalmente se solicitó a ONU los pactos en físico de Barrancabermeja y Norte de Santander para conservarlos en el archivo de la Dirección General.
LOGROS: 
1.        Mejor discriminación de datos en la matriz de recolección de información que permitirá realizar mejores análisis e identificar retos al momento de hacer la retroalimentación a los GITT.
2.        Una evaluación con recomendaciones sobre el avances y pertinencias sobre 3 regionales.
3.        Un diligenciamiento más preciso y ordenado en la matriz de recolección, lo anterior debo a que,  durante el seguimiento desarrollado en el año 2021 se evidencio varias dificultades al respecto, pues al compartir un único enlace el drive a todos los GITT se presentaron varias equivocaciones que derivaron en información trocada; por esta razón se tomó la decisión en el 2022 de solicitar la información  de manera separada vía correo electrónico y consolidarla desde la Dirección General. 
DIFICULTADES: 
1.        El volumen de información requirió ajustar la estructura del instrumento de recolección de información pues resultaba ser una bitácora que limitaba el análisis estratégicos.  
2.        La recolección de información durante este segundo trimestre presento mayor resistencia y crítica por parte de los GITT, quienes manifestaron el alto volumen de trabajo que impide realizar este ejercicio en los tiempos definidos y que en algunas oportunidades resulta un reporte repetitivo. 
3.        Por otro, algunos de ellos manifestaron su percepción sobre la falta de valor agregado en el ejercicio y solicitan a la Dirección General por ejemplo: “quisiéramos conocer y definir claramente los objetivos del diligenciamiento de esta matriz más allá de un reporte periódico. Proponemos mayor objetividad y que el seguimiento a las actividades planteadas en el pacto permitan también dar respuesta a las solicitudes que han hecho las organizaciones en el documento entregado a la Dirección General” 
RETOS: 
Por lo anterior, se solicitó a la Oficina de Planeación la ficha del indicador para evidenciar el rol de la actividad en el cumplimiento del indicador, al respecto se evidencio que esta actividad necesidad articularse de mejor forma con las acciones emprendidas por la Dirección de Participación y evitar de esta manera duplicidad de trabajo. Por su parte la Dirección General reflexiona sobre el alcance que este seguimiento debe tener, por ejemplo, comunicando y socializando las experiencias exitosas identificadas o los mandatos y actores donde se debe reformar la estrategia de articulación; ejercicios que debería desarrollarse con los GITT, los organismos de cooperación que financiaron la estrategia y la sociedad en general.  
</t>
  </si>
  <si>
    <t>Este reporte da cuenta de las acciones acciones generales desarrolladas para llevar a cabo el seguimiento periódico de los pactos regionales. Seria importante que en este reporte cualitativo se hiciera referencia a los avances y logros alcanzados en los pactos.
Se recomienda dar continuidad a la gestión con la Dirección Técnica de Participación para revisar la posibilidad de unificar el instrumento de recolección de información junto con el de los acuerdos con entidades nacionales y del territorio.</t>
  </si>
  <si>
    <t>En el periodo comprendido entre el 1 de julio y el 30 de septiembre de 2022 se llevaron a cabo 123 acciones en el marco de los Pactos Regionales, de las cuales (42) responden al mandato de articulación, (39) al proceso reparador, (23) de sensibilización, (17) de visibilización y solo (2) al mandato de dignificación de la labor de las buscadoras y buscadores.    
En desarrollo del Pacto de Bogotá y Cundinamarca se presentó el mayor número de acciones, específicamente 25, como lo muestra la gráfica; enseguida se encuentran los pactos de Norte de Santander y Meta que reportan (20) acciones cada uno, y el Pacto de Nariño (18). En contraste, los Pactos que tuvieron menor dinamismo durante el tercer semestre fueron el de Magdalena con (2) acciones, Puerto Berrío con (3) y Barrancabermeja con (5).
En el seguimiento trimestral de los Pactos se han evidenciado durante el año 2022 que, las acciones enmarcadas en los Pactos Regionales abarcan principalmente los mandatos de articulación y proceso reparador, en menor medida se registran acciones de sensibilización y visibilización, mientras que el mandato de dignificar la labor de las buscadoras y los buscadores casi no ha tenido desarrollo en ninguno de los Pactos. La participación de los actores cada trimestre es plural y variada, pero en general concurren autoridades municipales, administradores de cementerios, organizaciones de víctimas, la CICR, el INMLCF, enlaces de víctimas, Diócesis, organizaciones de cooperación internacional y la Misión de verificación de ONU. En menor medida participan las Universidades, y de manera mucho más marginal los medios de comunicación.</t>
  </si>
  <si>
    <t>Se reporta el seguimiento consolidado con los GITT de las acciones de los Pactos regionales de Búsqueda, además dle análisis de las temáticas principale sen las cuáles se enmarcan dichas acciones.
Se presentan los soportes acordes a la información presentada.</t>
  </si>
  <si>
    <t>Realizar las actividades de cada vigencia, incluidas en el Programa de Gestión Documental (PGD)</t>
  </si>
  <si>
    <t>Dentro de las actividades incluidas en el Programa de Gestión Documental, se contempla la elaboración del Sistema Integrado de Conservación y durante el primer trimestre de la vigencia 2022, se ejecutaron las siguientes actividades: 
 1. Se efectuó la revisión de los documentos del Sistema de Gestión relacionados con los temas de gestión documental, conservación y preservación de la información.
 2. Se realizaron reuniones virtuales de levantamiento de información con 10 territoriales.
 3. Se realizaron entrevistas de levantamiento de información en el nivel central. 
 4. Se efectuó reunion con la Oficina de Tecnologías de la Información, para el levantamiento de información relacionada con el Plan de Preservación a Largo Plazo. 
 5. Se elaboraron tres informes técnicos, en los cuales se presentan los resultados de las actividades realizadas mensualmente. 
 Por lo anterior, se anexan las siguientes evidencias: 
 3 informes técnicos.
 Listados de asistencia a las reuniones virtuales con las territoriales. 
 Listados de asistencia a las reuniones realizadas en el nivel central. 
 Entrevistas de levantamiento de información diligenciadas.
 Listado de asistencia reunion OTIC.
 De igual manera, en el PGD se incluye la elaboración de los Programas Específicos, razón por la cual para el periodo reportado se realizó socialización de los programas específicos del Programa de Gestión Documental a todos los funcionarios de la UBPD el 22 de febrero de 2022.
 Por su parte, respecto a la actividad del PGD, relacionada con la elaboración de las Tablas de Retención Documental, durante el primer trimestre de 2022 se recibió comunicación del Archivo General de la Nación con concepto técnico y solicitud de ajustes al proyecto de TRD que se encuentra en proceso de convalidación. En consecuencia, se ajustó la memoria descriptiva, se adelantaron mesas de trabajo con las dependencias, se realizaron los ajustes a 24 TRD, se elaboró presentación para el comite de gestión y se levantaron 6 nuevas TRD las cuales fueron remitidas al AGN mediante comunicación UBPD-1-2022-002749 el día 29 de Marzo de 2022. Como evidencias se adjunta:
 - Memoria descriptiva ajustada 
 - 24 TRD ajustadas
 - 6 nuevas TRD
 - ComunicaciónUBPD-1-2022-002749 al AGN"</t>
  </si>
  <si>
    <t>Se presenta un adecuado reporte de las actividades del PGD; los informes técnicos mensuales detallan los resultados de las mencionadas actividades.
 Los soportes dan cuenta del avance en el desarrollo del plan.</t>
  </si>
  <si>
    <t>Dentro de las actividades incluidas en el Programa de Gestión Documental, se contempla la elaboración del Sistema Integrado de Conservación y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Como evidencia se adjunta Programa de Auditoría y Control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Como evidencia se adjunta Documento de Implementación Programa Documentos Vitales Esenciales
 Por su parte, respecto a la actividad del PGD, relacionada con la elaboración de las Tablas de Retención Documental, durante el segundo trimestre de 2022 se presentó ante el comité de gestión de la entidad las TRD ajustadas conforme al concepto técnico del AGN, obteniendo la aprobación correspondiente mediante acta que fue remitida al AGN el 15 de mayo con radicado UBPD-1-2022-004335. Adicionalmente, se sostuvo mesa de trabajo con el Archivo General de la Nación el día 16 de mayo, en la cual se recibió retroalimentación sobre la versión de TRD remitidas y se requirieron nuevos ajustes, los cuales fueron realizados y remitidos posteriormente. Como resultado de lo anterior, se efectuó la primera presentación de las TRD ante el Grupo Evaluador de Documentos del AGN el 16 de junio de 2022, quedando pendiente la programación de la mesa definitiva de sustentación ante el comité evaluador de documentos, con el fin de culminar el proceso de convalidación.</t>
  </si>
  <si>
    <t>Se presenta avance en los programas específicos del PGD junto co sus actividades detalladas, adicionalmente, el informe semestral que documenta el avance del PGD.
De igual forma se plantea el reporte de avance de las tablas de retención documental y el trabajo conjunto con el Archivo General de la Nación para su actualización oportuna.</t>
  </si>
  <si>
    <t>En lo relacionado con la elaboración del Sistema integrado de Conservacion, para el tercer cuatrimestre, se ejecutaron las siguientes actividades: 
- Diseño y elaboración del Plan de Preservación Digital a Largo Plazo.
El mismo fue revisado por las dependencias de Subdirección de Gestión de Información para la Búsqueda y Oficina de Tecnologias de la Información y las Comunicaciones, asi mismo fue objeto de revisión por el Oficial de Seguridad de la Información por parte de la Dirección General.
- Se efectuo la consolidación del Plan de Conservación y el Plan de Preservación, generando el documento "Manual del Sistema Integrado de Conservación de la Unidad de Busqueda de Personas Dadas por Desaparecidas". 
- Elaboración del borrador de la resolución de adopción del Sistema Integrado de Conservación 
- Se solicitó  la innclusión en la programación del comité de gestión para presentación del Manual del Sistema integrado de Consevración
Como evidencias se adjunta: Plan de Preservación Digital a Largo Plazo con las respectivas actas de revisión, documento consolidado del Sistema Integrado de Conservación y anexos e informes técnicos mensuales. 
Por su parte, respecto a la actividad del PGD, relacionada con la elaboración de las Tablas de Retención Documental, durante el tercer trimestre de 2022 se sustentó la última versión de las Tablas de Retencion Documental, ante el comité evaluador de documentos del Archivo General de la Nación el 28 de Julio de 2022, obteniendo como resultado la convalidación de las mismas, confirmado mediante Radicado 2-2022-7576 del 04 de Agosto con el resumen de la sustentación y de las cuales el AGN remitió certificado de convalidación el 07 de septiembre. En consecuencia, se publicaron las TRD en la página web de la entidad, disponibles en la sección de Transparencia y Acceso a la Información Pública/ Instrumentos de la gestión de información pública https://ubpdbusquedadesaparecidos.co/transparencia/instrumentos-de-gestion-de-la-informacion/ , socializado mediante pieza comunicativa al interior de la entidad el 26 de septiembre.   
De igual manera, en el PGD se incluye la elaboración de los Programas Específicos, razón por la cual para el periodo reportado se adelantaron las siguientes actividades:
Programa Específico Auditoría y Control: Se aprueba el documento por parte de la Oficina de Control Interno en aval de la Oficina Asesora de Planeación y la Supervisora del Contrato, pendiente por aprobación de la SAF.
Documento de Implementación Programa de Documentos Vitales o Esenciales: Se aprueba el documento parcialmente, pendiente aprobación por parte de la SAF y articulación con el inventario de activos de información. 
Documento de Implementación del Programa de Documentos Electrónicos: Se aprueba el documento parcialmente, pendiente aprobación por parte de la SAF.
Documento de Implementación del Programa Específico de Reprografía: Se articula con el Contrato UBPD-ETB 121-2021 supervisado por la  Oficina de Tecnologías de la Información y Comunicaciones el cual es presentado y aprobado parcialmente por la Supervisora del Contrato, pendiente aprobación por parte de la SAF.
MGDA: Presentación y aprobación de la matriz del Modelo de Gestión y Administración de Archivos.</t>
  </si>
  <si>
    <t>Se presenta un adecuado reporte de las actividades del PGD; los informes técnicos mensuales detallan los resultados de las mencionadas actividades.
Si bien se presentan los soportes, se recomienda organizar estos de acuerdo al numero de la actividad especifica asignado en el plan de acción.</t>
  </si>
  <si>
    <t>Brindar asistencia técnica relacionada con el subproceso de Gestión Documental</t>
  </si>
  <si>
    <t>Durante el primer trimestre de la actual vigencia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t>
  </si>
  <si>
    <t>Se reportan, con soportes válidos las capacitaciones y socializaciones con difeentes grupos de la UBPD, para la apropiación del proceso de gestión documental.</t>
  </si>
  <si>
    <t>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t>
  </si>
  <si>
    <t>Durante el tercer trimestre de la actual vigencia, se realizaron las siguientes asistencias técnicas relacionadas con el subproceso de Gestión Documental:
Capacitación Socializacion Procedimientos Produccion Documental. (10/08/2022)
Capacitacion SIDOBU (19/08/2022)
Capacitacion SIDOBU (29/09/2022)
Como evidencia se adjunta memorando UBPD-3-2022-004962 y actas de reunión y listados de asistencia</t>
  </si>
  <si>
    <t>Realizar monitoreo a la radicación de las comunicaciones oficiales recibidas, enviadas e internas en el Sistema de Gestión de Documentos Electrónicos de Archivo -SGDEA</t>
  </si>
  <si>
    <t>Se realizó el monitoreo a la radicación de las comunicaciones oficiales recibidas, enviadas e internas en el Sistema de Gestión de Documentos Electrónicos de Archivo -SGDEA Como evidencia se adjunta:
 - Informe de seguimiento correspondencia primer trimestre de 2022</t>
  </si>
  <si>
    <t>Se anexa informe de monitoreo a correspondencia con 472, el cual al ser trimestral cubre el periodo completo de reporte.</t>
  </si>
  <si>
    <t>Se realizó el monitoreo a la radicación de las comunicaciones oficiales recibidas, enviadas e internas en el Sistema de Gestión de Documentos Electrónicos de Archivo -SGDEA Como evidencia se adjunta: - Informe de seguimiento correspondencia segundo trimestre de 2022 y reporte trimestral de incidencias</t>
  </si>
  <si>
    <t>Monitoreo de carácter permanente, evidenciado con el informe consolidado de correspondencia del periodo.</t>
  </si>
  <si>
    <t>Se realizó el monitoreo a la radicación de las comunicaciones oficiales recibidas, enviadas e internas en el Sistema de Gestión de Documentos Electrónicos de Archivo -SGDEA Como evidencia se adjunta:
- Informe de seguimiento correspondencia tercer trimestre de 2022 y reporte trimestral de incidencias</t>
  </si>
  <si>
    <t>Realizar informes semestrales que documenten el avance del Programa de Gestión Documental (PGD).</t>
  </si>
  <si>
    <t>Dado que la periodicidad es semestral, no aplica para el primer trimestre de la vigencia 2022</t>
  </si>
  <si>
    <t>La actividad se realiza y reporta en el segundo semestre.</t>
  </si>
  <si>
    <t>Se realizó informe semestral que documenta el avance del Programa de Gestión Documental (PGD).</t>
  </si>
  <si>
    <t>Se presenta el informe semestral de avance del programa de gestión documental, que permite hacer seguimiento adecuado a las accioes.</t>
  </si>
  <si>
    <t>Dado que la periodicidad es semestral, no aplica para el tercer trimestre de la vigencia 2022</t>
  </si>
  <si>
    <t>Informe que aplica para la revisión del cuarto trimestre, pues el corte definido no se cruza con el tercer periodo.</t>
  </si>
  <si>
    <t>Realizar seguimiento a los términos de respuesta a las PQRSD asignadas a las dependencias de la UBPD, mediante informe mensual.</t>
  </si>
  <si>
    <t>Grupo Interno de Trabajo de Servicio al Ciudadano</t>
  </si>
  <si>
    <t>En cumplimiento de la actividad de control y seguimiento, el Grupo Interno de Trabajo de Servicio al Ciudadano, realiza de manera mensual un reporte sobre el comportamiento de las peticiones, quejas, reclamos, sugerencias y/o denuncias que recibe la UBPD a través de los diferentes canales de atención; dicho reporte comprende: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como líderes naturales del roceso, los primeros días de cada mes, con un ejecutivo análisis de corte cualitativo y adjunto el reporte cuantitativo.
 Esta actividad, permite un seguimiento mensual en la oportunidad de la respuesta o la toma de acciones inmediatas. 
 Para el presente seguimiento, se entrega como evidencia, las remisiones de los meses de enero, febrero y marzo del 2022.</t>
  </si>
  <si>
    <t>Actividad de seguimiento permanente por parte del Grupo Interno de Trabajo de Servicio al Ciudadano, se presentan los tres informes y la comunicación a la Secretaría y la SAF. Se resalta que el indicador asociado mantiene su nivel d eoportunidad arriba del 98%, cumpliendo la meta planteada.</t>
  </si>
  <si>
    <t>La actividad en mención, consta de un seguimiento permanente por parte del Grupo Interno de Trabajo de Servicio al Ciudadano, a través del cual se remite a la Secretaría General y Subdirección Administrativa y Financiera reportes mensuales sobre la oportunidad de las respuestas a las peticiones, quejas, reclamos, sugerencias o denucnias (PQRSD) que se recepcionan a través de los canales de atención. Se adjunta como evidencia los reportes de los meses abril, mayo y junio de 2022.
 Se resalta que el indicador asociado, mantiene su nivel de oportunidad arriba del 98%, cumpliendo lcon a meta planteada.</t>
  </si>
  <si>
    <t>Actividad asociada al indicador 26 "Porcentaje de pqrsd atendidos oportunamente"
Se presenta informe acumulado de PQRSDs y solicitudes de búsqueda tramitadas en los términos de ley (de manera oportuna), en total se tienen durante el semestre 633, de las cuales a 8 de estas se les ha vencido el plazo otorgado, es decir, su respuesta fue extermporánea, lo que arroja un cumplimiento del 98,7%,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
Los reportes de alerta mensual favorecen una atención oportuna de la actividad.</t>
  </si>
  <si>
    <t>El Grupo Interno de Trabajo de Servicio al Ciudadano, elabora un reporte mensual sobre la gestión de las Peticiones, Quejas, Reclamos, Sugerencias y Denuncias que ingesan a través de los diferentes canales de atención y que son designados a las dependencias de nivel central o territorial para su trámite de respuesta. El reporte consta del número de PQRSD asignadas, las respuestas generadas en términos y fuera de términos, así como las respuestas que aún se encuentran en trámite, todo lo anterior para el conocimiento, seguimiento y control ejercido a través de la Secretaría General y la Subdirección Administrativa y Financiera. 
Para el trimestre valorado, se presentan los reportes de los meses de julio, agosto y septiembre de 2022, junto con el porcentaje de oportunidad de las respuestas consolidado.</t>
  </si>
  <si>
    <t>Se presenta informe acumulado de PQRSDs y solicitudes de búsqueda tramitadas en los términos de ley (de manera oportuna), en total se tiene a treinta de septiembre un total de 1148, de las cuales a 21 de estas se les ha vencido el plazo otorgado, es decir, su respuesta fue extermporánea, lo que arroja un cumplimiento del 98,1%,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 
Los reportes de alerta mensual favorecen una atención oportuna de la actividad.</t>
  </si>
  <si>
    <t>Elaborar y remitir informes trimestrales a las dependencias, que permitan identificar el comportamiento de las PQRSD asignadas, así como las acciones de mejora que correspondan.</t>
  </si>
  <si>
    <t>Frente a la actividad relacionada con la generación y remisión de informes trimestrales por dependencias, se indica que, los mismos fueron elaborados una vez se realizó el primer corte trimestral de la vigencia 2022, para lo cual se realizaron 26 documentos correspondientes a las dependencias de nivel central y Equipos Internos de Trabajo Territoriales.
 Dichos documentos fueron remitidos vía correo electrónico el 5 de abril de 2022 tanto a los jefes de las dependencias como a los enlaces dispuestos para el seguimiento de las PQRSD.
 La información contenida permite una valoración interna de la gestión de las peticiones, la toma de acción frente a la calidad y oportunidad de las respuestas, el fortalecimiento interno en los modos de gestionar la información e insumos para los reportes que deriven de las actividades internas de las dependencias.</t>
  </si>
  <si>
    <t>Aunque la actividad inicia por fuera del término establecido en las fechas del trimestre, la dependencia de manera diligente reporta y anexa soportes válidos de los informes a las áreas para su respectiva de gesión.</t>
  </si>
  <si>
    <t>Frente a la actividad relacionada con la generación y remisión de informes trimestrales por dependencias, se indica para el periodo de valoración, que fueron elaborados los documentos tanto de los equipos de trabajo de nivel central como territorial. El corte trimestral correspondió al 01/04/2022 al 30/06/2022 los cuales fueron remitidos a través del correo electrónico de Servicio al Ciudadano el 5 de julio de 2022, dirigidos tanto a los enlaces de PQRSD de las dependencias, como de sus jefes inmediatos.
 La información contenida permite una valoración interna de la gestión de las peticiones, la toma de acciones de fortalecimiento frente a la calidad y oportunidad de las respuestas, los mecanismos de control y seguimiento para el logro de las metas propuestas y demás insumos que alimenten la gestión de cada equipo de trabajo.
 Se adjuntan 8 documentos de Nivel Central y 16 de Nivel Territorial.</t>
  </si>
  <si>
    <t>Se observa el reporte de informes técnicos trimestrales que permiten identificar el comportamiento de las pqrsd y las acciones de mejora requeridas.  Esto hace parte del conjunto de accines de impulso que el Grupo interno de trabajo de Servicio al Ciudadano genera como herramientas válidas para la atención oportuna.
Las evidencias dan cuenta del reporte planteado.</t>
  </si>
  <si>
    <t>Se elaboraron y remitieron 10 informes trimestrales de PQRSD correspondientes a las dependencias de Nivel Central a las cuales durante el trimestre valorado les fueron asignados requerimientos y 18 informes trimestrales de orden territorial.
su remisión se realizó el 4 de octubre de 2022 mediante correo electrónico de Servicio al Ciudadano.</t>
  </si>
  <si>
    <t>Se observa el reporte de informes técnicos trimestrales que permiten identificar el comportamiento de las pqrsd y las acciones de mejora requeridas. Esto hace parte del conjunto de acciones de impulso que el Grupo interno de Trabajo de Servicio al Ciudadano genera como herramientas válidas para la atención oportuna. 
Las evidencias dan cuenta del reporte planteado.</t>
  </si>
  <si>
    <t>Elaborar y aplicar un instrumento para la medición de la percepción de las respuestas que brinda la UBPD a las PQRSD.</t>
  </si>
  <si>
    <t>Esta actividad tuvo lugar en su realización en el mes de marzo, de la cual se definieron las siguientes variables:
 i) Instrumentos a utilizar, ii) población objeto de medición, iii) modo o canal de aplicación, iv) fuentes de datos, v) tiempo de aplicación y, vi) responsables.
 En este orden de ideas, se determinó: i) tres instrumentos a desarrollar orientados a los canales de atención operados por el Grupo Interno de Trabajo de Servicio al Ciudadano, siendo estos, una encuesta de tres preguntas para ser aplicada a través del canal telefónico, una encuesta escrita de 5 preguntas para los procesos de atención presencial y una encuesta virtual de 15 preguntas a través de formulario Web.
 A su vez, la población objetivo se refiere a los personas naturales o jurídicas que han interpuesto PQRSD durante las vigencias del 2019 al 2022 y cuyos datos se encuentran registrados.
 El tiempo de aplicación, será un mes, seguido de las acciones relacionadas con el análisis y generación de informes, sin que ello supere el mes de junio de la presente vigencia.
 Se relaciona como evidencia de la actividad, el formulario Web y el acta de identificación de variables.</t>
  </si>
  <si>
    <t>Se observa avance en la definición y construcción de la herramienta a aplicar para la medición de la percepción.
 Para futuros reportes es necesario conocer las fechas d eaplicación, resultados y análisis del mismo.
 Se recuerda que la fecha límite definida es el 30 de junio, por lo que se deben intensificar esfuerzos para lograr su cumplimiento oportuno.</t>
  </si>
  <si>
    <t>En cumplimiento de la actividad, fue elaborado el instrumento de percepción a través de formulario Web, remitido a través de la cuenta institucional de Servicio al Ciudadano, tomando como muestra los datos asociados a cuentas de correo electrónico con dominio @gmail y acopiadas en el marco de la gestión de PQRSD. 
 Se presenta como evidencia de la gestión el formulario diseñado, ficha técnica y resultados sin análisis ni depuración estadística, teniendo en cuenta que esta actividad se llevará a cabo de acuerdo con las fechas programadas para tal fin.</t>
  </si>
  <si>
    <t>Una vez construido el instrumento de medición en el periodo anterior, durante el periodo se hizo la respectiva aplicación a través del envvío por correo electrónico. durante los meses de mayo y junio.
La actividad, de acuerdo con las fechas programadas finaliza el 30 de junio, pero aún faltan actividaes asociadas con la depuración estadística, el análisis e informe final, que se presentan en la siguiente actividad.  En conclusión la presente actividad se encuentra finalizada oportunamente.</t>
  </si>
  <si>
    <t>Actividad cumplida en el trimestre anterior, en donde se aportó como evidencia el instrumento de recolección de información, ficha técnica y remisiones a los encuentados.</t>
  </si>
  <si>
    <t>La presente actividad se encuentra finalizada oportunamente.</t>
  </si>
  <si>
    <t>Elaborar un informe al año de resultados de la percepción de las respuestas a las PQRSD.</t>
  </si>
  <si>
    <t>Una vez se cuente con la recolección de información a través de los diferentes canales, se dará inicio con el análisis y generación de los informes. En ente orden no se presentan avances de esta actividad hasta el segundo semestre de la vigencia.</t>
  </si>
  <si>
    <t>Ya se cuentan con las respuestas, se procederá en el periodo señalado con el análisid de la información y su preentación en el tercer trimestre.</t>
  </si>
  <si>
    <t>Actividad programada para el segundo semestre, sin embargo teniendo ya la información recolectada es posible adelantar su ejecución o profundizar ampliando la actual base de respuestas.</t>
  </si>
  <si>
    <t>De acuerdo con la aplicación de un instrumento para la medición de la percepción de las respuestas que brinda la UBPD a las PQRSD, se adjunta como evidencia informe de resultados y Memorando a través del cual fue socializado.</t>
  </si>
  <si>
    <t>El soporte presentado da cuenta de la medición de la percepción de las respuestas que brinda la UBPD a las PQRSD</t>
  </si>
  <si>
    <t>Realizar monitoreo del Plan Anticorrupción y de Atención al Ciudadano 2022</t>
  </si>
  <si>
    <t>Actividad que inicia en abril (segundo trimestre)</t>
  </si>
  <si>
    <t>La actividad se realiza y reporta en el segundo trimestre.</t>
  </si>
  <si>
    <t xml:space="preserve">De acuerdo con el cronograma de informes de la OAP se ha realizado el monitoreo e informe del primer cuatrimestre, con corte a 30 de abril, el cual fue remitidio a la Oficina de Control Interno para su informe de seguimiento, el cual se encuentra publicado en la página WEB de la entidad desde el 13 de mayo (en cumplimiento de ley. </t>
  </si>
  <si>
    <t>De acuerdo con el avance y los soportes, se evidencia el cumplimiento de la actividad. Se sugiere realizar seguimientos previos a la fecha de corte, lo cual permite generar alertas para que las áreas recuerden las actividades pendientes para cada cuatrimestre.</t>
  </si>
  <si>
    <t xml:space="preserve">De acuerdo con el cronograma de informes de la OAP se ha realizado el monitoreo e informe del segundo cuatrimestre, con corte a 31 de agosto, el cual fue remitidio a la Oficina de Control Interno para su informe de seguimiento, se encuentra publicado en la página WEB de la entidad en cumplimiento de ley. </t>
  </si>
  <si>
    <t>De acuerdo con el avance y los soportes, se evidencia el cumplimiento de la actividad. Se sugiere tener en cuenta las recomendaciones y observaciones de los informes de la Oficina de Control Interno.</t>
  </si>
  <si>
    <t>Formular el Plan Anticorrupción y de Atención al Ciudadano 2023</t>
  </si>
  <si>
    <t>Actividad que inicia en el segundo semestre</t>
  </si>
  <si>
    <t>Actividad sin avance por temporalidad, no obstante, se sugiere hacer una propuesta preliminar a partir de los avances que se evidencien en el mes de octubre de 2022.</t>
  </si>
  <si>
    <t>Actividad no iniciada de acuerdo con las fechas programadas, sin embargo, ya se tiene el informe del segudo periodo para iniciar a plantear la propuesta.</t>
  </si>
  <si>
    <t>Elaborar Plan Institucional de Capacitación</t>
  </si>
  <si>
    <t>Se elaboró Plan Intitucional de Capacitación de acuerdo con la información reportada por los/as servidores/as de la UBPD y actualmente se encuentra en proceso de aprobación por parte del Sistema de Gestión.
Entre los principales retos encontrados esta la integración y priorización de las necesidades manifestadas por las dependencias en el Plan Institucional de Capacitación.</t>
  </si>
  <si>
    <t>El Plan Institucional de capacitación se encuentra aprobado, después del proceso de construcción con las dependencias. 
 Aunque la actividad se encuentra finalizada, se hizo por fuera de las fechas inicialmente programadas, por lo que es necesario tomar este aprendizaje para futuros planteamientos, quizás un solo mes es un plazo demasiado corto para cumplir.</t>
  </si>
  <si>
    <t>El Plan Institucional de capacitación se aprobó y publicó el 23 de mayo. Este fue socializado mediante correo electrónico del 27 de mayo de 2022. Se identifica como reto la dificultad que han tenido las diferentes dependencias, para el reporte a la SGH de las actividades que requieren ser programadas y no estaban contempladas en el Plan Institucional de Capacitación, lo cual genera dificultades en la planeación(Plan de capacitación y Correo de socialización)</t>
  </si>
  <si>
    <t>Actividad finalizada en el periodo anterior.</t>
  </si>
  <si>
    <t>Esta actividad se completó en el trimestre anterior.</t>
  </si>
  <si>
    <t>Actividad finalizada en el segundo trimestre</t>
  </si>
  <si>
    <t>Implementar el Plan Institucional de Capacitación</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</si>
  <si>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</si>
  <si>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Reporte del indicador 27:
 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</si>
  <si>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
 Para el desarrollo de este indicador se ha identificado como retos la coordinación con las dependencias que manifiestan tener necesidades de impartir capacitación, puesto que se han identificado temáticas que no habian sido definidos en las necesidades iniciales.
 Respecto a los logros se destaca la alta participación de los/as servidores/as y colaboradores/as en las actividades programadas por parte del Plan Institucional de capacitación. También, se realizó la inducción de forma presencia, lo cual tuvo acogida en el proceso</t>
  </si>
  <si>
    <t xml:space="preserve">Reporte asociado al indicador 27:
Se ha ajustado el Plan de capacitaciones de una programación inicial de 57 a 65; en el segundo periodo, desde enero hasta junio se realizaron 27  capacitaciones de las cuales se presentan soportes válidos.  En consecuencia a la fecha se ha avanzado en un 36 capacitaciones (9 del primer trimestre + 27 del segundo periodo=36) lo que arroja un 55,4% de cumplimiento acumulado de las acciones proyectadas para el indicador, al cierre del primer semestre se mantiene en estado "Sobrecumplimiento".
Se sigue identificando como principal obstáculo la dificultad de coordinación de agendas con las dependencias capacitadoras y a capacitar, para lo cual se debe continuar fortaleciendo la permanente comunicación con los equipos.  Como recomendación, es importante reportar los ajustes que se presenten en el plan de capacitación, así como relatar brevemente cómo se solicitan y aprueban dichos cambios.
</t>
  </si>
  <si>
    <t>Entre el 01 de julio al 30 de septiembre se han realizado 12 temáticas de capacitaciones, 3 en julio, 6 en agosto y 3 en septiembre, las cuales equivalen al 16,67%, teniendo en cuenta que en el primer trimestre se realizaron 9 capacitaciones, en el segundo trimestre 27 y se obtiene un cumplimiento de 12 actividades que equivalen al 66,66% del indicador, sobre la nueva base calculada.</t>
  </si>
  <si>
    <t xml:space="preserve">Retroalimentación Indicador 27:
Para este tercer periodo se ha ajustado el universo del plan de capacitaciónes, se pasa de 65 a 72 temáticas de capacitación; para el corte del tercer periodo, desde enero hasta septiembre se realizaron 48  capacitaciones de las cuales se presentan soportes válidos.  Esto arroja un cumplimiento actual del indicador del 66,6% de las acciones proyectadas, lo que lo ubica en estado "en riesgo" de cumplimiento.
El avance reportado genera una alarma para el periodo acumulado, pues se pasa de un estado de "sobrecumplimiento" a un estado "en riesgo" del indicador, es necesario revisar el cumplimiento de temáticas propuesto, pues ha aumentado bastante respecto al inicialmente planteado y enfocar las acciones en el cumplimiento efectivo, en la ejecución de dichas temáticas de capacitación.
</t>
  </si>
  <si>
    <t>Efectuar seguimiento al Plan Estratégico de Gestión Humana /Sistema de Gestión de Seguridad y Salud en el Trabajo (SGSST), Cuidado, Bienestar, Plan de Vinculación, Comisiones, Nómina</t>
  </si>
  <si>
    <t>Todas las áreas</t>
  </si>
  <si>
    <t>Para la Implementación y seguimiento del Plan Estratégico de Talento Humano se efectuaron las siguientes actividades: 
 Para la implementación del Plan de Bienestar Social y Estímulos se realizaron las siguientes actividades entre el 01 de enero al 31 de marzo de 2022.:
 Se elaboró Plan de de Bienestar Social y Estímulos vigencia 2022, el cual se encuentra en proceso de aprobación por parte del sistema de Gestión.
 Se realizó encuesta de Satisfacción de Gestión Humana en el mes de Febrero
 Se realizó encuesta de enfoques diferenciales en el mes de marzo
 Se continua con los estímulos de la Resolución 696 del 2019, los cuales son cumpleaños, bicicleta y cuidado posterior a comisión 
 Para las 4 servidoras que se encuentran en periodo de lactancia se envió banner de socialización resaltando los aspectos importantes de la lactancia materna.
 Se envió correo en conmemoración del día de la mujer en coordinación con la Oficina Asesora de Comunicaciones y Pedagogía. 
 Se realizó apertura del torneo deportivo de la UBPD inscripciones.
 Se suscribió contrato con la Caja de Compensación Familiar -COMPENSAR, para la realización de las Actividades en el marco del Plan de Bienestar y Estímulos.
 Se realizó fortalecimiento administrativo con el Grupo Interno de trabajo territorial en Arauca.
 Se inició con la estrategia de apropiación de valores, a través del juego match de Valores
 Se socializó campaña de hábitos saludables: Tips para realizar actividad física y se informó a los/as servidores/as de la realización de un tamizaje en el mes de abril.
 Se realizó reunión presencia o virtual con los/las servidores/as de los grupos internos de trabajo y el asesor correspondiente de la Caja de compensación 
 Se realizó visita de la Caja de Compensación Familiar -COMPENSAR, para los/las servidores/as del nivel central
 Con el apoyo a la ARL y en coordinación con Seguridad y Salud en el Trabajo se realizaron jornadas de pausas activas, con el fin de prevenir el estrés y realizar ejercicios osteomusculares. 
 En los meses de 01 de enero de 2022 al 31 de marzo de 2021 se otorgaron 18 autorizaciones de horarios flexibles, de los cuales 10 pertenecen al nivel central y 8 de los Grupos Internos de Trabajo Territorial. 
 Entre el 01 de enero y el 31 de marzo de 2022 autorizó 33 solicitudes de trabajo en casa, en donde se presentan motivos como Madres gestantes en sus últimas 4 semanas de gestación, limitaciones de salud que exigen cuidados especiales, citas médicas con tratamiento especial. 
 Se comunicó a Circular 005 del 28 de febrero de 2022 " Turnos de semana santa y compensación de tiempo"
 Se envió correo con fechas especiales de las profesiones y Cumpleaños. 
 Respecto a las anteriores actividades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Se espera incentivar a los/as servidores/as a través del torneo deportivo y las campañas de hábitos saludables a un estilo de vida saludable acompañado de actividad física e información de interés general. 
 En materia de capacitación se efectuaron las siguientes actividades: 
 1. Se elaboró el Plan Institucional de Capacitación, el cual se encuentra en proceso de aprobación del Sistema de Gestión.
 2. En el Primer trimestre del año 2022 se realizaron tres inducciones a los servidores/as que ingresaron a la UBPD, una inducción a los contratistas y se llevaron capacitaciones en: 2 SIDOBU, 2 KOBO, Gestión Documental: Socialización de Programas Específicos. Esto equivale al 10% de la línea base de 57 capacitaciones priorizadas en la parrilla de capacitaciones a corte de 31 de marzo de 2022. 
 Entre los retos identificados se encuentra la coordinación de agendas entre los participantes y los capacitadores. También articular las actividades de capacitaciones que son programadas por las dependencias al Plan Institucional de Capacitación.
 En la implementación de la estrategia de cuidado se realizaron las siguientes actividades:
 1. 88 atenciones de habla de línea y escucha, que permitió hacer un acompañamiento psicosocial frente a las afectaciones emocionales de los/las servidores y servidoras.
 2. Grupos Focales (Comision Puerto Berrio) los cuales permitieron identificar las necesidades de los equipos respecto al tema de cuidado, para brindar herramientas de autocuidado que mitiguen el desgaste emocional en el desarrollo de la labor de cada uno/as de los/las servidores/as
 3. Se elaboró la estrategia de cuidado.
 4. Se realizaron los planes operativos de cuidado para cada dependencia o Grupos internos de Trabajo.
 5. Se realizaron mediaciones e intervención de conflictos. 
 6. Se elaboraron dos piezas comunicativas.
 7.Fortalecimiento de la Red de Embajadores.
 Para la implementación del Plan de Vinculación la Subdirección de Gestión Humana ha gestionado y desarrollado las siguientes actividades:
 Revisión de 113 hojas de vida para los cargos vacantes del periodo requerido
 Trámite y gestión de 38 entrevistas - soporte adjunto
 Ajuste al Plan de vinculación con el lineamiento de la DG incluyendo el nuevo lineamiento de la DG frente a traslados - soporte adjunto
 Correos de remisión de vacantes mes a mes 
 solicitud por correo electrónico de hojas de vida a las dependencias para cubrir vacantes 
 hojas de vida registradas en el Banco de hojas de vida para el período solicitado Los links para su consulta son:
 https://docs.google.com/spreadsheets/d/1kHR9__hyUc65t7ta85CxAjokepEPLXYqe3twX4sr7ME/edit#gid=40384767
 https://drive.google.com/drive/folders/12M9e3OsNgpmaUsC3zcZNSu4PPs3fkOMq
 Por otra parte se encuentra que entre los principales retos se cubrir las vacantes en su totalidad
 Los Logros son los siguientes:
 Tramitar 26 posesiones y 1 derogatoria de nombramiento - Base de datos posesionados adjunto
 Gestionar las reubicaciones que contaban con justificación técnica y conformación de grupos internos de trabajo
 Tramitar 24 renuncias generando las vacantes al corte y de manera cíclica reactiva el plan de vinculación - Base de datos retiros adjunto
 Dificultades: La SGH realiza las actividades descritas en el punto anterior, sin embargo:
 Como la planta es dinámica no permite que se tengan cubiertas las vacantes en su totalidad
 De acuerdo a lo mencionado por las dependencias no les ha sido fácil conseguir los perfiles para los cargos vacantes, lo cual genera demoras para cubrirlas
 - 
 Respecto al Sistema de Gestión de Seguridad y Salud en el trabajo se llevaron a cabo las siguientes actividades tendientes a la implementación del sistema:
 Se consolidó el Plan anual de trabajo del SG-SST para la vigencia 2022, teniendo en cuenta los insumos derivados del seguimiento realizado por la OCI a la gestión del sistema durante la vigencia 2021, los resultados de los indicadores y la normatividad legal vigente en materia de Seguridad y Salud en el Trabajo aplicable a la UBPD.
 Consolidación del programa de capacitación: Se diseñó y consolidó el Programa de capacitación para la vigencia 2022, teniendo en cuenta la identificación de riesgos asociados a las actividades que se desarrollan para el cumplimiento de la misionalidad.
 Publicación riesgo biológico: Se publicó el programa de riesgo biológico, este documento contiene la identificación de las actividades donde se presenta el riesgo, el personal expuesto y las medidas de intervención.
 Se llevaron a cabo las mesas de trabajo con los supervisores de contratos de aseo y cafetería, vigilancia, correspondencia, transporte, infraestructura, mesa de servicio OTIC, logística, con el fin de verificar los requisitos mínimos a cumplir en materia de Seguridad y Salud en el Trabajo.
 Se realizó planeación de cada uno de las actividades que se van a realizar para la vigencia 2022 de los programas que soportan al SG-SST como lo son:
 Riesgo biomecánico.
 Riesgo Psicosocial.
 Trabajo en alturas
 Riesgo Biológico.
 Orden y aseo
 Riesgo Mecánico
 Hábitos de Vida Saludable
 Sesión COPASST
 Se diseñó el plan de mejoramiento derivado del seguimiento realizado por la OCI al SG-SST.
 Se llevaron a cabo las sesiones del Comité Paritario de Seguridad y Salud en el Trabajo.
 Participó con el equipo de Protección y Prevención en la consolidación de la Matriz de riesgos generales y la ruta de atención de los mismos.
 Pista de entrenamiento brigadistas sedes territoriales: se llevó a cabo la primera pista de entrenamiento para los brigadistas de los grupos internos de trabajo territoriales, esta se dio en la ciudad de Bogotá, en un escenario simulado, el cual mediante ejercicios prácticos permitía a los participantes poner en práctica los conocimientos en primeros auxilio, contra incendio, rescate en estructura colapsada, trabajo en equipo.
 Adicionalmente, La Subdirección de Gestión Humana ha implementado el Plan Estratégico de Talento Humano por medio de los procesos de comisiones, gestión de nómina y gestión de desempeño
 Entre los retos encontrados se identificaron los siguientes:
 1. En materia de bienestar se espera incentivar a los/as servidores/as a través del torneo deportivo y las campañas de hábitos saludables a un estilo de vida saludable acompañado de actividad física e información de interés general
 2. Tanto para las actividades de cuidado, bienestar y capacitación se encuentra como reto la coordinación de agendas entre los participantes y los capacitadores. 
 Entre los logros se encuentra
 1. Respecto a las actividades de bienestar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2.Articular las actividades de capacitaciones que son programadas por las dependencias al Plan Institucional de Capacitación.
 3. Tramitar 26 posesiones y 1 derogatoria de nombramiento.
 4. Gestionar las reubicaciones que contaban con justificación técnica y conformación de grupos internos de trabajo
 5. Tramitar 24 renuncias generando las vacantes al corte y de manera cíclica reactiva el plan de vinculación</t>
  </si>
  <si>
    <t>El seguimiento al Plan Estratégico de Gestión humana es una actividad de permanente monitoreo, ya que la ejecución del mismo se realiza durante toda la vigencia. Para el presente periodo se realiza un detallado informe de actividades de cuidad, de bienestar, de SG-SST y vinculación.
 Los soportes adjuntos dan cuenta del reporte para el periodo.</t>
  </si>
  <si>
    <t>Para la Implementación del Plan Estratégico de Talento Humano, se han realizado las siguientes actividades: 
 En el marco del Plan de Bienestar Social y Estímulos para el periodo comprendido entre el 01 de abril de 2022 y 30 de junio de 2022 se efectuaron las siguientes actividades:
 Bono de cuidado: El 11 de abril de 2022 se envió información sobre el bono de cuidado, establecido dentro del Plan de Bienestar
 Cajas de Compensación: Se remitieron las rutas para la afiliación de los beneficiarios de las siguientes cajas: Comfenalco Valle, Compensar, Comfiar, Comfachoco, Comfatolima.
 Dia de la Familia primer semestre: Se remitió circular N° 06 del 13 de abril de 2022, en donde se autoriza el viernes 13 o 20 de mayo que los/as servidores/as se separen de sus funciones para compartir con su grupo familiar.
 Visitas empresariales: Se realizaron diferentes visitas empresariales: 
 El 21 de abril de 2022 Grupo Recordar brindó asesoría presencial
 El 25 de mayo de 2022 se realizó visita presencial en el nivel central por parte de la asesora de Davivienda
 El 07 de junio de 2022 se realizó un meet de consulta de servicios Davivienda, dirigidos a los servidores/as de los Grupos Internos de Trabajo Nivel Territorial. 
 El 14 de junio de 2022 se realizó visita presencial por parte de la asesora de Juriscoop.
 Horario laboral: Se recordó a los servidores por medio de correo electrónico horario laboral de la UBPD
 Fechas especiales: Se remite mensaje de cumpleaños y fechas especiales (día de la madre y dia del padre, profesiones)
 Se realizan Vacaciones recreativas nivel central.
 Torneos deportivos: Se realizaron las siguientes actividades:
 Se realizaron valoraciones físicas para el torneo deportivo interno UBPD. 
 Se realizó torneo de Fútbol masculino y femenino en sede central.
 Se realizó torneo de Atletismo nivel central y con los Grupos Internos de Trabajo Territorial.
 Se entregaron bonos de cuidado y relajación para los/as servidores/as que realizaron comisiones superiores a 8 días.
 Actividad del día del niño: entrega de boletas de cine.
 Taller de Cocina con: GIT Apartado, Tumaco, DT Información, Planeación y Localización, Ibagué, Villavicencio, Pasto, Yopal y Cali, Cúcuta y Sincelejo
 Como logro en la implementación del Plan de Bienestar y Estímulos se destaca la participación y disposición de los/as servidores/as públicos en las actividades programadas. Así mismo la colaboración generada entre los equipos para generar estrategias en los torneos deportivos y obtener resultados deseados.
 Para la implementación del Sistema de Gestión de seguridad y salud en el trabajo se efectuaron las siguientes actividades:
 Se realiza la aprobación por parte de la Dirección General del Plan Anual de Trabajo del SG-SST y revisión del Plan de Capacitación del SG-SST.
 Se realizó la capacitación enfocada en la prevención de los diferentes riesgos, como lo son:
 Pausas activa a nivel Nacional
 Inspecciones planeadas dirigido al COPASST
 Campaña de lavado de manos nivel central
 Capacitación en productos químicos nivel nacional dirigido a las personas de servicios generales
 Se llevó a cabo la pista de entrenamiento de la brigada de emergencia de sede central 
 Se realiza entrenamiento en terrenos hostiles y primeros auxilios selváticos.(Dirección Técnico de Prospección Recuperación e Identificación Dirección Técnica de Participación Contacto con las víctimas y enfoques diferenciales, y Grupo Interno de Trabajo de Logistica e inventarios y Equipo de Prevención y Protección)
 Se remitió para observaciones de los/as servidores/as de la UBPD el Plan de Evacuación de Emergencias Médicas – MEDEVAC.
 Se realizó simulacro en el nivel central
 Se realizó socialización de Medidas Preventivas Covid-19.
 Se divulgó a los equipos de trabajo expuestos en riesgo de trabajo en alturas, mecánico por manejo de herramientas, biológico a Dirección de Prospección Recuperación e Identificación y Subdirección administrativa y Financiera.
 En el mes de mayo se llevó a cabo tamizaje cardiovascular dirigido a los colaboradores/as de sede central con el fin de establecer las medidas de prevención de riesgo cardiovascular.
 Se llevaron a cabo 6 procesos de contratación de los servicios e insumos que soportan al SG-SST, como los son: Orden 86223 de 2022 con M.A.S.EMPRESARIAL SM S.A.S, Contrato 232 de 2022 SEGNAL SAS, Orden 9100 de 2022 con J.M GROUP EMPRESARIAL, Orden 9099 de 2022 con J.M GROUP EMPRESARIAL, Orden 91162 de 2022 con RED-U SOLUTION. S.A.S y 221-2022-UBPD con Evalua Salud IPS S.A.S.
 Se dio inicio con la consolidación de los documentos para llevar a cabo 2 procesos de contratación como lo son EPP alturas y recarga y mantenimiento de extintores.
 Se lleva a cabo la auditoría externa, la cual tenía como objetivo verificar la implementación del SG-SST con base a las exigencia de la normatividad legal vigente, obteniendo una calificación del 82.5%
 Para la implementación de la Estrategia y política de Cuidado se han realizado las siguientes actividades:
 Se remite y se difunde el canal de atención línea de Habla y Escucha para acompañar a los colaboradores/as de la UBPD cuando necesiten hablar sobre dificultades y angustias que estén afectando la vida cotidiana en los ámbitos laboral, personal, familiar o comunitario. 
 Se realiza curso de escrituras narrativas
 Se realiza taller sobre Kundalini Yoga.
 Se realiza taller de escritura orgánica
 Se realiza taller de Meditaciones que Cuidan
 Se aprueba la política de cuidado
 Se realiza taller de pedagogía de cuidado y prevención y protección en los Grupos Internos de Trabajo Territoriales de: Arauca, Cali y Satélites, San José de Guaviare y Barrancabermeja.
 Talleres pedagógicos de cuidados:Los talleres pedagógicos son espacios de participación voluntaria para fortalecer herramientas de autocuidado a través de las artes, la relajación y en general el cuidado con un sentido de equilibrio y armonía.
 Acompañamiento a las acciones Humanitarias: Alistamiento y descompresión emocional en misiones.
 Sensibilización de enfoque diferencial, género y territorial.
 Se realizaron conversaciones que cuidan con la Secretaría General, Dirección General, Oficina Asesora de Planeación,Subdirección Administrativa y Financiera Grupo Interno de Trabajo Territorial en: Mocoa, Bogotá, Montería, Cali, Popayán, Barrancabermeja y la Dorada, Villavicencio, Florencia, Cali y Buenaventura, Apartado, San Jose de Guaviare.
 Se realizaron jornadas de Sensibilización de enfoque diferencial género y territorial.
 Como logro se destaca la aprobación de la política y estrategía de cuidado y un mayor acercamiento a los Grupos Internos de Trabajo Territoriales con los talleres de pedagogía, cuidado y Prevención y Protección.
 Respecto a nómina se expidieron 13 nóminas incluyendo el retroactivo, liquidaciones definitivas y prima de servicios en los tiempos establecidos con el fin de contar con el oportuno pago para los servidores y ex servidores; se liquidaron 7 planillas correspondiente a la seguridad social de las nóminas y retroactivo. Se actualizó el procedimiento de nómina y los formatos correspondientes al proceso.
 Se adelantaron mesas de trabajo internas y con la SAF con la finalidad de realizar seguimiento al recobro de incapacidades y los casos especiales que se presentaron, para lograr la recuperación de estos recursos emitiendo derechos de petición a la EPS, solicitudes de concepto y remitiendo información para continuar con el trámite de cobro persuasivo.
 Por último en Situaciones administrativas la Subdirección de Gestión Humana ha gestionado y desarrollado cada una de las etapas y actividades contempladas en el Plan de Vinculación y procedimientos entre el 01 de abril al 30 de junio del 2022 para dar cumplimiento al Plan estratégico de Talento Humano:
 1.1. Revisión de 87 hojas de vida para los cargos vacantes del periodo requerido
 1.2. Trámite y gestión de 16 entrevistas
 1.3. Plan de vinculación ajustado, en trámite de aprobación de la Dirección General, memorando UBPD-3-2022-007375 26/5/2022 
 1.4. Formato GTH-FT-074 V1 Solicitud de traslado de servidoras(es) públicas(os) de la UBPD, formalizado - soporte adjunto
 1.5. 3 Correos de remisión de vacantes mes a mes 
 1.6. 23 solicitudes por correo electrónico de hojas de vida a las dependencias para cubrir vacantes 
 1.7. 6 memorandos solicitud de hojas de vida a las dependencias para cubrir vacantes - soporte adjunto pendientes junio
 1.8. 60 hojas de vida registradas en el Banco de hojas de vida para el periodo solicitado, estas se encuentran del rango 1271 a 1332. Los links para su consulta son:
 https://docs.google.com/spreadsheets/d/1kHR9__hyUc65t7ta85CxAjokepEPLXYqe3twX4sr7ME/edit#gid=40384767
 https://drive.google.com/drive/folders/12M9e3OsNgpmaUsC3zcZNSu4PPs3fkOMq
 1.9. Seguimiento del vencimiento comisiones de servidores/as para desempeñar cargos de LNyR en la UBPD
 1.10. La Subdirección de Gestión Humana, en el marco de la ejecución del plan de trabajo realizado, en atención al cumplimiento de la verificación frente a la presentación de la declaración, en cumplimiento del decreto 1083 de 2015; y luego de la implementación de las estrategias realizadas por la SGH, de los 475 servidores/as que debían presentar la declaración de bienes y rentas ante la SGH, 474 servidores/as equivalente al 99.8 % cumplieron. 
 Así mismo, Un (1) servidor que equivale al 0.2% no cumplió con lo establecido en el artículo 2.2.16.5. del decreto 1083 de 2015. Lo expuesto se informó a la Secretaría General mediante memorando UBPD-3-2022-008088 del 6 de junio de 2022 - Adjunto. En cuanto a las declaraciones de bienes y rentas de la vigencia 2021 presentadas por los 474 servidores/as, reposaran en las historias laborales correspondientes y los soportes del plan de trabajo realizado se puede consultar en el link: https://drive.google.com/drive/folders/1NkfKWFp8p1l0jjgcuW9u4flc-DCdok6H
 Respeto a los Retos se establece lo siguiente:
 1. La Subdirección de Gestión Humana tiene como reto frente al plan de vinculación, cubrir las vacantes en su totalidad.
 2. Contar con las hojas de vida que se proponen para cubrir las vacantes en tiempo y oportunidad. 
 3. Actualizar el Plan de Vinculación.
 Logros:
 Que los 474 servidores/as que debían presentar la declaración de bienes y rentas ante la SGH, lo hicieran dentro del tiempo establecido por el DAFP. Lo anterior teniendo en cuenta lo expuesto en el numeral 1.10.
 Dificultades: 
 - De acuerdo a lo mencionado por las dependencias no les ha sido fácil conseguir los perfiles para los cargos vacantes, lo cual genera demoras para cubrirlas
 - Demora de las personas en la entrega de la información para la consolidación en cumplimiento de requisito</t>
  </si>
  <si>
    <t>Se observa el avance detallado en la ejecución del Plan Estratégico de Gestión humana y su actividad de permanente monitoreo. 
En  el periodo se presentan avances con énfasis en bienestar, estímulos y actividades propias del SG-SST, nómina, contratación etc.
uno de los principales retos identificados es el conseguir algunos perfiles específicos para el desarrollo de actividades propias de la Unidad.
 Los soportes adjuntos dan cuenta del reporte para el periodo.</t>
  </si>
  <si>
    <t xml:space="preserve">Para la Implementación del Plan Estratégico de Talento Humano, en el periodo comprendido entre el 1 de julio y el 30 de septiembre se han realizado las siguientes actividades: 
Plan de Bienestar Social y Estímulos:
Vacaciones Recreativas: Se realizaron las vacaciones recreativas en el nivel central para 47 niños/as y en el nivel territorial para 50 niños/as entre el 28 de junio y 1 julio y entre el 6 de julio y 8 de julio respectivamente. 
Día del servidor público: El 18 de julio se realizó el día del Servidor Público en el cual se llevó a cabo una conferencia orientada a los valores institucionales su interpretación e identificación. 
Torneos Deportivos: 
•  Se realizó torneo de baloncesto en el nivel central en el mes de julio. 
•  Se realizó la final del torneo de fútbol masculino el día 19 de julio.
•  Se realizó torneo de rana y minitejo para el nivel central y territorial entre los meses de agosto y septiembre
•  Se realizó torneo de Voleibol para el nivel central en el mes de septiembre  
Taller de Cocina: 
•  Se realizó taller virtual de cocina para las siguientes áreas: GITT Montería, Dirección Técnica de Prospección, Recuperación e Identificación, Oficina Asesora Jurídica, GITT Mocoa. 
•  Se realizó taller presencial de cocina para las siguientes áreas: Oficina de Tecnologías de la Información y las Comunicaciones, Satélite Valledupar, Subdirección de Análisis, Planeación y Localización, GITT Popayán, GITT Barranquilla, Arauca, Barrancabermeja, La Dorada, Subdirección General Técnica y Territorial y Oficina de Control Interno.  
Día de Integración Familiar: 
Se realizó el día de integración familiar en las siguientes ciudades: Valledupar, Quibdó, Medellín, Cúcuta, Montería, Pasto, Barrancabermeja, Sincelejo, Nivel Central (Bogotá). 
Fechas especiales: Se remite mensaje de cumpleaños y fechas especiales, (profesiones) en el periodo.
Visita por convenio de las siguientes empresas: 
•  Recordar – seguro exequial 
•  Fondo Nacional del Ahorro 
•  Caja de Compensación Familiar Compensar 
Compromiso de Valores:
Se remitió Memorando “Entrega de Actividad Nuestros compromisos con los valores de la UBPD” a las siguiente áreas del Nivel Central: OAJ, OCI, OAP, OTIC, OGC, OACP, Secretaría General, DTPRI, DTPCVED, DTIPL, SAPL y SGI, y en los siguiente territorios: Barrancabermeja, Barranquilla, Buenaventura, Cali, Cúcuta, Florencia, Guaviare, La Dorada, Montería, Quibdó y Sincelejo, con el fin de que el jefe o coordinador/a junto con el embajador/a de cuidado propicien un espacio de cuidado y sensibilización sobre los valores de la Unidad y cómo estos se ponen práctica en el ejercicio de la labor, a través de una ficha que se le entrega a cada servidor/a para que en ella responder la pregunta: ¿Cuál es tu compromiso con el valor que le corresponde? y firmar su compromiso. 
Match de Valores: A través de un juego denominado “match de valores” se realiza un reto con los valores de la Unidad, en el cual deben unir los tríos (valor, significado e imagen representativa) con el fin de afianzar los valores, su significado y la apropiación de los mismos en el día a día. Se realizó en las siguientes ciudades: Buenaventura, Cali, Cúcuta, Florencia, La Dorada,  Pasto, Tumaco, Quibdó, Popayán.  
Nómina: 
Durante el tercer trimestre se liquidó y gestionó el pago de tres (3) nóminas de empleados, tres (3) nóminas de Supernumerarios, cuatro (4) nóminas de liquidación definitiva.
Así mismo se liquidaron y gestiono el pago de los aportes a la seguridad social para los meses de julio, agosto y septiembre de 2022 de empleados y supernumerarios.
Se adelantó el trámite de cobro de incapacidades de vigencias anteriores y vigencia actual, se han desarrollado mesas de trabajo conjuntas con la SAF para la depuración de menores y mayores valores pagados inferiores a $1.000, en cumplimiento al manual de políticas contables.
Del mismo modo, se han adelantado los actos administrativos respectivos para nombrar deudoras a las EPS que a la fecha no han manifestado intención de pago, pese a los continuos trámites de cobro.
Cuidado:
1. Grupos Focalizados de Cuidado Asociados a la Misión.  Se realizaron dos intervenciones con el equipo de trabajo de la Subdirección de Gestión de Información. 
2.  Acciones con Embajadorxs de Cuidado.  Jornada de fortalecimiento técnico a Embajadorxs de cuidado del nivel central y territorial.  
3.  Comunicación para la Paz.  Se realizaron tres encuentros de Mediación Restaurativa con los territorios de: GITT Yopal, Arauca y Satélite La Dorada.  
4. Talleres Pedagógicos de Cuidado.  Se realizaron 11 encuentros con las siguientes temáticas: 
a) Reconocimiento y gestión emocional a través de “arte para cuidarte” (3 encuentros / todas las dependencias y grupos territoriales) y “círculos de lectura” (2 encuentros / todas las dependencias y grupos territoriales) y, “alimentación emocional” (1 encuentro / todas las dependencias y grupos territoriales).  
b) Apropiación del propósito común para la ruta de búsqueda de la entidad con Comunicación para la Paz (3 encuentros / Oficina Asesora de Comunicaciones y Pedagogía y Subdirección de Gestión Humana y GITT - Florencia).  
c) Primeros Auxilios Psicológicos – Modelo EsTAR (Escuchar, Tranquilizar, Atender necesidades inmediatas y Remitir a las Rutas) – (1 encuentro / Dirección de Participación, Contacto con Víctimas y Enfoques Diferenciales)
d) Cuidado Físico – Posturas Corporales (1 encuentro / Dirección de Prospección, Recuperación e Identificación)
5.  Conversaciones que Cuidan.  Se realizaron 28 encuentros con las siguientes dependencias y temáticas: 
5.1.  Conversaciones que cuidan enfocadas en Prevención y Protección (9 conversaciones)
Estas conversaciones se encuentran agrupadas bajo esta temática como objetivo principal y se desarrollaron con los equipos de: GITT/Cali/Satélites mismo espacio (4 conversaciones); GITT/Quibdó; GITT/Cali/Buenaventura; GITT/Popayán; SGI; SAF.
Las temáticas específicas que se abordaron con estos equipos en los encuentros fueron: Socialización de Rutas de Atención de Incidente Crítico; Percepción del equipo frente a sus necesidades y el estado del relacionamiento y la distribución de labores en relación con la salida de dos personas del grupo; El ritual como una forma de cuidado; Sensibilización frente a riesgos psicosociales, conversación frente a relatos de violencia que deben analizar, socialización de acciones a su disposición desde la estrategia de cuidado; Estrategias de autocuidado emocional; Seguimiento Alerta de Cuidado por situación de orden público; Conexión grupal, lugares seguros, cartografía territorial, herramientas de gestión emocional; Descarga emocional y asertividad corporal e Identificación de necesidades de cuidado emocional del equipo administrativo.
5.2. Conversaciones que cuidan enfocadas en el cuidado emocional y la expresión performativa (10 conversaciones)
Estas conversaciones se encuentran agrupadas bajo esta temática como objetivo principal y se desarrollaron con los equipos de: GITT/Mocoa; GITT/Bogotá; GITT-SJ Guaviare; SAF (2 conversaciones); OAP; SGH; GITT/Cali/Tumaco; OACP; GITT/Sincelejo. 
Las temáticas específicas que se abordaron con estos equipos en los encuentros fueron: Cartografía emocional; Diálogos interactivos – Construcción colectiva del cuidado; Diálogos interactivos desde el arte y la expresión emocional; Diálogos interactivos para la identificación de cargas y molestias, descarga emocional y posturas del cuerpo en la cotidianidad; Trabajo colaborativo y Lenguaje corporal; Trabajo colaborativo – Reconocimiento de las capacidades grupales y ejercitación del lenguaje no verbal. 
5.3. Conversaciones que cuidan enfocadas en el cuidado emocional y la expresión narrativa (8 conversaciones)
Estas conversaciones se encuentran agrupadas bajo esta temática como objetivo principal y se desarrollaron con los equipos de: SG; GITT/Villavicencio; GITT/Cúcuta; GITT/Barrancabermeja/La Dorada; DIPLOC/Equipo de Sistematización Medellín (2 conversaciones); DTPCVED y SGTT.
Las temáticas específicas que se abordaron con estos equipos en los encuentros fueron: Descarga emocional por función, trabajo colaborativo y cohesión grupal; descarga emocional, trabajo colaborativo y pacto de cuidado; descarga por agotamiento emocional asociada a la atención de casos de violencia; reflexiones acerca del paso por la UBPD, aprendizajes, evaluación y posibles recomendaciones, expresión del desgaste emocional asociado a la misión y a la función;  Contaminación temática y frustración por misión y contaminación temática, despersonalización por misión.
5.4. Conversaciones que cuidan enfocadas en el relacionamiento (1 conversación)
Esta conversación se desarrolló con el equipo de la OCI.  La temática específica abordada fue:  relacionamiento interno, asertividad verbal y corporal.
6.  Acompañamiento a las misiones humanitarias.   Alistamiento y descompresión emocional en misiones humanitarias con la Dirección de Prospección, Recuperación e Identificación y los GITT Apartado, Cúcuta y Quibdó.
7. Sensibilización en enfoque diferencial.  Revisión y entrega de 5° versión de documento de lineamientos para la prevención de discriminación y violencia al interior de la UBPD
8.  Atenciones Línea Habla y Escucha:
Desde el 01 de julio hasta el 30 de septiembre de 2022, se registran 315 atenciones en línea habla y escucha.  De ellas, 21 atenciones han sido de seguimiento a estado emocional e intervención en crisis de servidoras y servidores en casos relacionados con situaciones de discriminación o desgaste emocional diferenciado.
9.  Autocuidado Cuerpo y Emociones:
- Curso "autocuidado cuerpo y emociones" en modalidad presencial y virtual de 12 horas en Bogotá (2 talleres)
- Curso “autocuidado, cuerpo y emociones” en modalidad presencial de 8 horas en los territorios de: GITT/Medellín; GITT/Montería y GITT/Mocoa. 
-  78 sesiones de acupuntura individual con una duración de 30 minutos (modalidad presencial).
-  78  sesiones de masaje terapéutico individual con una duración de 1 hora (incluye aceites, tela quirúrgica, espacio con camilla).
-  5 talleres "autocuidado cuerpo y emociones" en modalidad presencial y virtual de 3 horas cada uno.  Temas: Digitopuntura, cuidado de ojos y cuello; Prevención del estrés, higiene del sueño, la enfermedad y las emociones.
Retos:
- Seguimiento periódico a servidoras y servidores con incapacidad por enfermedad, duelo o por alguna situación personal o familiar que lo requiera.
- Herramientas a coordinadores y equipos de trabajo que aporten al cuidado de compañeros con situaciones de salud mental, que así lo ameriten.
- Manejo de la incertidumbre por el futuro de la entidad, debido a posibilidades de cambio del nivel directivo y la no continuidad de sus equipos de trabajo.
- Mayor articulación entre el nivel central y los grupos internos territoriales de trabajo. 
Logros:
Las directivas de la entidad están reconociendo los beneficios del cuidado en el desarrollo de las actividades laborales de sus equipos de trabajo.  Han facilitado la organización de las agendas de trabajo para la implementación de los planes operativos de cuidado.
Servidoras, servidores y contratistas que participan en las actividades de cuidado desde sus diferentes líneas, reconocen lo valioso de estos espacios y el aporte que realiza en la expresión de las cargas emocionales y laborales, al igual que en el manejo de las tensiones que se pueden presentar al interior de sus equipos de trabajo.
Los encuentros desarrollados desde las diferentes líneas de trabajo de la Estrategia de Cuidado, procuran generar un espacio de confianza y vínculo, enfatizando en prácticas de gestión emocional asociadas al quehacer laboral y los recursos para el afrontamiento de situaciones de alto impacto emocional.
Se han aportado técnicas de cuidado individual y grupal, como la respiración, relajación, ejercicios de carga y descarga, meditaciones cortas, ejercicios y juegos teatrales de expresión emocional, teatro-imagen, teatro-foro, asertividad corporal, cuentos cortos, escritura creativa, técnicas narrativas, mediaciones restaurativas, entre otras.
Servidoras, servidores y contratistas crean y fortalecen sus redes de apoyo social y laboral con los compañeros de trabajo, como forma de cuidado de sí mismo y de cuidado del otro.  Así mismo, continúan apropiando las salas y elementos de cuidado con los que cuentan, al igual que los espacios laborales como medio de reconocimiento de la condición humana, haciendo uso de herramientas enfocadas en la comunicación no violenta.
El espacio de acompañamiento psicosocial individual desde la línea habla y escucha ha facilitado la expresión de las emociones y preocupaciones asociadas al trabajo y a las dificultades personales y familiares.  Se han mitigado situaciones de riesgo psicosocial individual que han puesto en riesgo la vida, salud e integridad de las personas, así como realizado prevención a través de este programa, de la configuración de trastornos o problemas de salud mental graves.  
Las temáticas de los talleres nacionales en digitopuntura, cuidado de ojos y cuello, prevención del estrés, higiene del sueño y, la enfermedad y las emociones, han tenido acogida en servidoras, servidores y contratistas.  De igual manera, las sesiones de masaje y acupuntura, han aportado en la mitigación del malestar emocional expresado en el cuerpo  y en la prevención de enfermedades asociadas con la cronicidad del malestar. 
Dificultades:
- Algunas actividades de cuidado han tenido que ser canceladas por el cruce de agendas de trabajo y falta de adherencia al proceso por parte de algunos grupos de trabajo.
- Se han presentado dificultades de conectividad en algunos municipios.  Los equipos de trabajo sugieren hacer este tipo de encuentros desde la presencialidad, dadas las temáticas que se abordan y la posibilidad de generar mayor cercanía en el relacionamiento.
Ruta de respuesta ante riesgos.
La Estrategia de Cuidado cuenta con un observatorio que gestiona la información del proceso y genera alertas de cuidado para prevenir y mitigar los riesgos de desgaste asociados a la misión y a la función.  Durante el tercer trimestre del año 2022, se activaron nueve (9) alertas de cuidado y se dio continuidad al seguimiento de las alertas de meses anteriores por parte de las diferentes líneas de la estrategia, dependencias y grupos de trabajo que aportan en la disminución del riesgo psicosocial en servidoras y servidores de la UBPD.
Sistema de Gestión de Seguridad y Salud en el trabajo:
Para la implementación del Sistema de Gestión de seguridad y salud en el trabajo se efectuaron las siguientes actividades:
Se cuenta con una ejecución del Plan anual de trabajo en un avance del 53.82%.
Se realizó la capacitación enfocada en la prevención de los diferentes riesgos, como lo son:
Pausas activas en nivel central.
Riesgo biomecanico a nivel Nacional
Cuidado visual.
Certificación de trabajo en alturas avanzado al personal expuesto.
Campañas de hábitos saludables
Capacitación al COPASST en marco normativo.
Capacitación al comité de convivencia en prevención de acoso laboral.
Divulgación de los programas de tareas críticas (Alturas, biológico, excavaciones y espacios confinados)
Se realiza entrenamiento en terrenos hostiles y primeros auxilios selváticos.(3 pistas de entrenamiento en sede central, grupo de trabajo interno de cali y sus satélites (Buenaventura, Pasto, Popayán, Tumaco) y Bogotá.
capacitación de riesgo Químico para el personal de servicios generales a nivel Nacional
Se realizaron 13  visitas a las sedes con el fin de realizar las inspecciones de orden y aseo, así mismo la divulgación de los planes de emergencias: Medellin, Yopal, Sincelejo, Montería, Villavicencio, Ibagué, Quibdó, Barranquilla, La dorada, Cali, Buenaventura, Apartado y Florencia
Derivado del tamizaje de riesgo cardiovascular, se priorizo la población que se encontraba en riesgo alto y muy alto, posteriormente se realizó acompañamiento a estos servidores/as en cita con nutricionista y entrenador físico, con el fin de establecer un plan que permita disminuir el riesgo.
Se realizó la actualización del protocolo de bioseguridad de Covid-19.GTH-PT-003 V6
Se dio inicio con la construcción de la ruta de riesgo psicosocial, se realizaron las inspecciones de puesto de trabajo de las servidoras que cuentan con recomendaciones laborales o se encuentran priorizadas.
Se llevaron a cabo 3 procesos de contratación de los servicios e insumos que soportan al SG-SST, como los son: Adquisición de EPP,recarga de extintores y adquisición de elementos de protección contra caídas.
Logros 
Presencia a nivel territorial del equipo de Seguridad y Salud en el Trabajo, para realizar las inspecciones de orden y aseo y la divulgación de los planes de emergencia.
Llevar a cabo los entrenamientos de terrenos hostiles, lo que permite a los colaboradores tener herramientas para afrontar situaciones que se presenten en lugares de alto riesgo público, como actuar si son retenidos por actores armados y primeros auxilios improvisados en terreno.
Ejecución del plan de SST acorde con los tiempos establecidos.
Dificultades
Por la disponibilidad de recursos para tiquetes - viáticos, se dio priorización a los territorios más grandes para realizar las pistas de entrenamiento de terreno hostiles, toda vez que los recursos de ARL no tienen cobertura para hacer esta capacitación en cada una de las sedes y la propuesta inicial de agrupar algunos territorios, no fue posible por la limitación de recursos para el desplazamiento del personal.
Situaciones administrativas:
La SGH ha gestionado y desarrollado cada una de las etapas y actividades contempladas en el Plan de Vinculación y procedimientos entre el 01 de julio al 30 de septiembre del 2022 para dar cumplimiento al Plan estratégico de Talento Humano:
1.1. Revisión de 109 hojas de vida para los cargos vacantes del periodo requerido - soporte adjunto
1.2. Trámite y gestión de 26 entrevistas - soporte adjunto
1.3. Plan de vinculación publicado en el sistema de calidad el 19/9/2022- El link de consulta:
https://drive.google.com/drive/folders/1XnWip4FCSqlX7rw8q4IaYms3Bt76-9f4
1.4. Propuesta manifestación de interés para cargos vacantes - soporte adjunto
1.5. 3 Correos de remisión de vacantes mes a mes y sus soportes - soporte adjunto
1.6. 16 solicitudes por correo electrónico de hojas de vida a las dependencias para cubrir vacantes - soporte adjunto
1.7. 185 hojas de vida registradas en el Banco de hojas de vida para el periodo solicitado. Los links para su consulta son:
https://docs.google.com/spreadsheets/d/1kHR9__hyUc65t7ta85CxAjokepEPLXYqe3twX4sr7ME/edit#gid=40384767
https://drive.google.com/drive/folders/12M9e3OsNgpmaUsC3zcZNSu4PPs3fkOMq
1.8. Seguimiento periódico a las y los servidores activos que tienen multas registradas en los certificados de antecedentes anuales – soporte adjunto
1.9. La Subdirección de Gestión Humana, se encuentra ejecutando el plan de trabajo, para que los 13 directivos/as de la UBPD, realicen el registro del conflicto de intereses, en cumplimiento de la circular No 09 de 3/8/2022 - soporte adjunto
1.10 Dentro del periodo a reportar, la Subdirección de Gestión Humana cumplió el 100% del plan de trabajo realizado, para que los 94 servidores/as de la UBPD seleccionados por el DANE, dieran cumplimento al diligenciamiento de la Encuesta Ambiente y Desempeño Institucional EDI-EDID - soporte adjunto
2. Retos, logros y dificultades que se hayan presentado en el periodo del informe
Retos:
1. La UBPD tiene como reto frente al plan de vinculación, cubrir las vacantes en su totalidad
2. Mejorar los tiempos del proceso de vinculación y la respuesta oportuna de los servidores/as frente a correcciones de situaciones administrativas. 
Logros:
2.1. Tramitar 19 posesiones y 1 derogatoria de nombramiento – soporte adjunto y actos administrativos de nombramiento publicados ver link: https://ubpdbusquedadesaparecidos.co/transparencia/estructura-organica-y-gestion-humana/
2.2. Gestionar prórroga del grupo interno de trabajo de Prospección - soporte adjunto
2.3. Tramitar 14 renuncias generando las vacantes al corte y de manera cíclica reactiva el plan de vinculación - soporte adjunto
2.4. A partir del 12 de agosto del 2022, la Subdirección de Gestión Humana, sistematizó el banco de hojas de vida, con el objetivo de optimizar la información de las hojas de vida remitidas a la Unidad, para todos los interesados en hacer parte de la UBPD. Contando a la fecha de corte del informe con 151 registros en el aplicativo del Botón del banco de hojas de vida publicado en la página web. Link de consulta:  www.ubpdbusquedadesaparecidos.co - soporte adjunto
2.5. Tramitar de manera oportuna los nombramientos, situaciones administrativas y retiros
Dificultades:
 La SGH realiza las actividades descritas en el punto anterior, sin embargo:
- Como la planta es dinámica no permite que se tengan cubiertas las vacantes en su totalidad
- De acuerdo a lo mencionado por las dependencias no les ha sido fácil conseguir los perfiles para los cargos vacantes, lo cual genera demoras para cubrirlas
- La demora en aprobación de las agendas por parte de los entrevistadores 
- La falta de filtros de las dependencias para que las hojas de vida correspondan a los lineamientos internos 
- Demora en la remisión de los soportes que hacen parte del trámite de las situaciones administrativas.
 </t>
  </si>
  <si>
    <t>Se da cuenta del avance detallado en la ejecución del Plan Estratégico de Gestión humana y su actividad de permanente monitoreo. 
Se presentan avances con énfasis en bienestar, estímulos y actividades propias del SG-SST, nómina, contratación etc.
se recalca que los principales retos identificados son:  Seguimiento periódico a servidoras y servidores con incapacidad por enfermedad, duelo o por alguna situación personal o familiar que lo requiera. El manejo de la incertidumbre por el futuro de la entidad, debido a posibilidades de cambio del nivel directivo y la no continuidad de sus equipos de trabajo y una mayor articulación entre el nivel central y los grupos internos territoriales de trabajo.</t>
  </si>
  <si>
    <t>Desarrollar talleres internos de profundización en los lineamientos de participación, reencuentros, entregas dignas y enfoques diferenciales y de género (mujeres y LGBTI).</t>
  </si>
  <si>
    <t>Esta actividad comenzará a realizarse en el mes de abril, de acuerdo con los cronogramas que se han fijado para estos ejercicios en el 2022, hasta el momento esta actividad no registra avances.</t>
  </si>
  <si>
    <t>Se recomienda aclarar cuáles son los cronogramas mencionados que se han fijado para estos ejercicios. Se espera el reporte de avance en el próximo trimestre.</t>
  </si>
  <si>
    <t xml:space="preserve">Las jornadas de profundización se han diseñado con el fin de fortalecer las capacidades del equipo humano de la UBPD en materia de los lineamientos que ya se han socializado pero que se aplican en algunos momentos de las labores de la UBPD o en el caso de los lineamientos de enfoques diferenciales y de género en la cotidianidad, y por esa razón es necesario que se tenga claridad acerca de estos elementos y actualizar los conocimientos permanentemente sobre estos temas. En este sentido, en el segundo trimestre se realizaron 3 jornadas de profundización, una con el grupo interno de trabajo territorial de Barrancabermeja (13 y 14 de junio) y las otras con dependencias del nivel central, a saber: la Oficina Asesora de Comunicaciones y Pedagogía (4 de mayo) y la Dirección Técnica de Participación, Contacto con las Víctimas y Enfoques Diferenciales (21 de junio). Si bien estaban agendadas las jornadas a realizar con el GITT de Yopal y Satélite La Dorada, las condiciones de seguridad en el territorio y los previos a las jornadas electorales hicieron que debieran reprogramarse para el segundo semestre de 2022. 
Es importante señalar que, resultado de la jornada de profundización y a solicitud de la coordinadora del GITT se definió la realización de espacios virtuales para conversar sobre el PRB Magdalena Medio Norte (29 de junio) y el PRB Barranca Región (16 de junio), y se compartieron con las duplas a cargo preguntas y orientaciones para la incorporación de enfoques diferenciales y de género. Finalmente, es pertinente señalar que se avanzaron en reuniones para concertar jornadas de profundización en el segundo semestre con la Subdirección de Gestión de Información y con el Grupo Interno de Identificación. </t>
  </si>
  <si>
    <t>Se da cuenta de los avances en cuanto al desarrollo de 3 talleres internos de profundización en los lineamientos de participación.
Se recomienda adjuntar como soporte el cronograma fijado para estos ejercicios y describir en próximos reportes los resultados de estos talleres de profundización y la percepción de las dependencias participantes.</t>
  </si>
  <si>
    <t>En el tercer trimestre la Dirección Técnica de Participación, Contacto con las Víctimas y Enfoques Diferenciales realizó la socialización de los tres procedimentos con que cuenta esta dirección, dentro de los cuales esta el procedimiento de dialogos y acciones de asesoría, orientación y fortalecimiento individual y colectivo y los procedimientos de entregas dignas y reencuentros. Esta socialización hace parte de la profundización en los lineamientos de la dirección. Ademas se realizaron 9 jornadas de trabajo con GITT para el alistamiento y retroalimentación de los dos reencuentros realizados durante el trimestre y se realizaron jornadas con los GITT que desarrollaron las entregas dignas. Finalmente se avanzo en 2 jornadas de profundización de lineamientos de enfoques diferenciales y de género y se trabajo con 9 GITT sobre profundización de lineamientos de enfoques diferenciales étnicos.
Finalmente el Grupo Interno de Trabajo de Enfoques Diferenciales y de Género realizó un documento para orientar las acciones en el marco del caso 07 (reclutamiento y utilización de niños y niñas) de la JEP y hace parte de la puntualización de los lineamientos alrededor de los temas que se manejan desde este macrocaso</t>
  </si>
  <si>
    <t>Se da cuenta de los avances en cuanto al desarrollo de 2 talleres internos de profundización en los lineamientos de participación, se sugiere adjuntar soportes de las socializaciones de los procedimientos.</t>
  </si>
  <si>
    <t>Elaborar el cronograma para la realización de los talleres</t>
  </si>
  <si>
    <t>Reporte Conjunto SGH y EPP:
 Entre el trimestre de 01 de enero a 31 de marzo de 2022 se realizó una artículación con Prevención y Protección en donde se aborda los planes operativos de cuidado para desarrollar una narrativa conjunta que implique el cuidado y la prevención para los equipos que han sido focalizados, para la realización de talleres transversales y de cuidado y prevención, para lo cual se elaboró el cronograma. 
 Durante el primer trimeste de 2022 se realizó la construcción del cronogama para la realización de talleres en el maro de la estrategia de prevención y protección.
 Entre los retos encontrados se identificaron dificultades en la coordinación de agendas con los Grupos Internos de Trabajo en Territorio. Asimismo, la articulación con temas de agenda con el equipo de Prevención y Protección</t>
  </si>
  <si>
    <t>Se presenta el cronograma de articulación, con 53 reuniones de capacitación y socialización con diferentes grupos, de los cuales ya se han realizado 13.
 Es importante avanzar en el desarrollo de la actividad para lograr su cumplimiento, pues son bastantes sesiones.</t>
  </si>
  <si>
    <t>Teniendo en cuenta el cronograma entregado por parte de la SGH se estimó la realización de 9 talleres de pedagogía de cuidado y prevención y protección ejecutados, la actividad se cumplió en el primer trimestre.</t>
  </si>
  <si>
    <t>Actividad finalizada en el primer periodo, actualmente y durante la vigencia se estarrán efectuando los 9 talleres programados, para el corte del semestre ya se han realizado cinco (5), para un avance del 55%</t>
  </si>
  <si>
    <r>
      <rPr>
        <sz val="10"/>
        <color rgb="FF000000"/>
        <rFont val="Calibri"/>
        <family val="2"/>
        <scheme val="minor"/>
      </rPr>
      <t xml:space="preserve">Esta actividad se cumplió en el primer trimestre
</t>
    </r>
    <r>
      <rPr>
        <b/>
        <sz val="10"/>
        <color rgb="FF000000"/>
        <rFont val="Calibri"/>
        <family val="2"/>
        <scheme val="minor"/>
      </rPr>
      <t xml:space="preserve">EPP
</t>
    </r>
    <r>
      <rPr>
        <sz val="10"/>
        <color rgb="FF000000"/>
        <rFont val="Calibri"/>
        <family val="2"/>
        <scheme val="minor"/>
      </rPr>
      <t>Durante el primer semestre se dio cumplimiento a la elaboración del cronograma para la realización de los talleres, tal como se solicita en la actividad. 
Ahora bien, es de indicar que los mismos se han venido desarrollando, tal como se ha reportado previamente, con los equipos de Guaviare, Quibdó, Arauca, Cali, Tumaco, Bueaventura, Popayán, Pasto, Barranabermeja y La Dorada.
A esto se suman las jornadas de entrenamiento en terrenos hostiles, de las cuales se han desarollado 3 con equipos de nivel nacional y una con el equipo de suroccidente.
El reporte de las jornadas se encuentra en el siguiente link: https://docs.google.com/spreadsheets/d/1SCoLnHKhlMj6frN40kvl5WReIOR1Hh82/edit#gid=118241103 "</t>
    </r>
  </si>
  <si>
    <t>Esta actividad se cumplió en el primer trimestre</t>
  </si>
  <si>
    <t>Elaborar y aplicar encuesta de satisfacción de las estrategias de cuidado</t>
  </si>
  <si>
    <t>Esta actividad se encuentra programada para el mes de noviembre</t>
  </si>
  <si>
    <t>Actividad programada para el segundo semestre.</t>
  </si>
  <si>
    <t>Actividad programada para el mes de noviembre, una vez se hayan desarrollado practicamente en su totalidad las estrategias de cuidado.
Sin embargo se sugiere ir adelantando desde este periodo que inicia el diseño de la evaluación, su metodología y aplicación, así comodefinir fechas que permitan y garanticen una aplicación más eficiente.</t>
  </si>
  <si>
    <t>Actividad planteada para desarrollar en el último trimestre.</t>
  </si>
  <si>
    <t>Fortalecer los equipos de la UBPD en temas de prevención y protección a través de intercambios con organismos internacionales (Comité Internacional de la Cruz Roja - CICR)</t>
  </si>
  <si>
    <t>Se realizó un encuentro entre la OGC y el Equipo de Prevención y Protección en el que se discutieron los principios humanitarios que rigen el accionar de la UBPD. La OGC presentó el avance en el tema a pártir de discusiones sostenidas en el 2020 con la Dirección General y sus asesores. Esta reunión se tomó como punto de partida de tabajo con el CICR y para unificar criterios al interior del equipo. En el marco del intercambio está pendiente la definición de pasos siguientes. Se adjunta como soporte el link para acceder a la grabación de la citada reunión.</t>
  </si>
  <si>
    <t>Para el periodo se continúa con los espacios de intercambio con el CICR, que facilitan y comparten aprendizajes mutuos respecto sa la búsqueda.</t>
  </si>
  <si>
    <t>Se dialogó con la coordinadora del equipo de prevención y protección quien informó que dentro del marco del relacionamiento con el CICR ya se habían definido unas actividades puntuales en el territorio en donde los GITT tienen el relacionamiento directo con el CICR en este tema. Por el momento no se trabajan mas actividades de relacionamiento. 
EPP:  
En el marco del Plan de de colaboración UBPD - CICR en el cual participa el equipo de Prevención y Protección mediante el Componente 1. Condiciones de acceso en el territorio, se tuvieron dos reuniones, una de ellas en Florencia, el 9 de mayo de 2022, y la otra en Cali el 27 de mayo de 2022, con el objetivo de evaluar las condiciones de seguridad en aquellos territorios en donde el CICR hace presencia y la UBPD tiene solicitudes de búsqueda, con el fin de aunar esfuerzos y estrategias para las acciones humanitarias que implican prospecciones en zonas de alto riesgo. En el siguiente link se podrán encontrar los soportes de dichas reuniones:
 https://drive.google.com/drive/folders/1YsLTwmDnuMEuz8YfDH8TQ2YS1D9Wggl-</t>
  </si>
  <si>
    <t>Adicional a los intercambios de conocimiento con el CICR, se realizaron reuniones con el objetivo de evaluar las condiciones de seguridad en aquellos territorios en donde el CICR hace presencia y la UBPD tiene solicitudes de búsqueda, con el fin de aunar esfuerzos y estrategias para las acciones humanitarias que implican prospecciones en zonas de alto riesgo.
Las evidencias se encentran en el link remitido.</t>
  </si>
  <si>
    <r>
      <rPr>
        <sz val="10"/>
        <color rgb="FF000000"/>
        <rFont val="Arial"/>
        <family val="2"/>
      </rPr>
      <t xml:space="preserve">Esta Oficina fue informada por la  Coordinadora de grupo de Prevención y Protección sobre un cambio de orientación del trabajo con el CICR, en el que lo inicialmente propuesto sobre capacitación con GITT  no se iba a desarrollar en este período.
</t>
    </r>
    <r>
      <rPr>
        <b/>
        <sz val="10"/>
        <color rgb="FF000000"/>
        <rFont val="Arial"/>
        <family val="2"/>
      </rPr>
      <t xml:space="preserve">EPP
</t>
    </r>
    <r>
      <rPr>
        <sz val="10"/>
        <color rgb="FF000000"/>
        <rFont val="Arial"/>
        <family val="2"/>
      </rPr>
      <t xml:space="preserve">"En el tercer trimestre del año se avance en la implementación de las actividades (acuerdos de colaboración) del Plan de Colaboración UBPD-CICR 2022-2024. En las que se destacan las siguientes acciones. 1.1.2 Acompañamiento puntual del CICR en la construcción de sesiones de identificación, análisis y evaluación de riesgo de la UBPD. Se realiza la sesión de análisis de contexto de riesgo en Tumaco los días 28 y 29 de julio de 2022, entre los equipos del CICR y de la UBPD. Se tenian previstas las sesiones en Quibdó el 4 de agosto (esta fue pospuesta por la amenaza de Paro armado de las AGC en Chocó). 1.2.1 El CICR contribuye a pasar mensajes con las comunidades sobre el mandato y carácter de la UBPD y sondea la percepción de las comunidades sobre la UBPD. En la sesión de trabajo con equipo Tumaco y CICR (virtual) el 12 de agosto, donde se indicó que el equipo de la UBPD enviaría a CICR mensajes estratégicos sobre el mandato de la UBPD.1.2.2 En zonas específicas el CICR incorpora mensajes clave en su diálogo con actores armados en el territorio para dar a entender el mandato y carácter de la UBPD como entidad humanitaria y sondea la percepción de los dichos actores sobre la UBPD. En la sesión de trabajo en Nariño del 28 y 29 de julio, se acordó el sondeo por parte del CICR para revisar la posibiidad de ingreso al CC Alto Mira y Frontera. y 1.3.1 Las oficinas del CICR comparten donde es posible su lectura del contexto de seguridad, para la implementación de acciones humanitarias de los Planes Regionales de Búsqueda. En el marco de esta actividad se realizaron consultas al CICR en el mes de agosto en Florencia, acerca de la situación de orden público para dos acciones humanitarias de la UBPD: La Isla del Silencio, y dos resguardos indígenas de los municipios de Solano y Solita, y para el caso de la zona de Chiribiquetes. Ver: </t>
    </r>
    <r>
      <rPr>
        <u/>
        <sz val="10"/>
        <color rgb="FF1155CC"/>
        <rFont val="Arial"/>
        <family val="2"/>
      </rPr>
      <t>https://docs.google.com/spreadsheets/d/15yi-CX3yy3VxGjyVS-3F-eLqpewL7RAy/edit?usp=sharing&amp;ouid=110067907312646378124&amp;rtpof=true&amp;sd=true</t>
    </r>
  </si>
  <si>
    <t>Se reportan acciones de intercambio en territorio, a pesar del cambio en el alcance planteado inicialmente para la actividad.
Los soportes se encuentran en eml link adjunto.</t>
  </si>
  <si>
    <t>Establecer las rutas de respuesta ante riesgos físicos, emocionales, sociales, biológicos y culturales y amenazas a servidores, servidoras y contratistas para el fortalecimiento de las capacidades de prevención y autocuidado de los servidoras (es) y contratistas de la UBPD</t>
  </si>
  <si>
    <t>Subdirección de Gestión Humana y Asesor de la Dirección General encargado de prevención y protección</t>
  </si>
  <si>
    <t>Reporte Conjunto SGH y EPP:
 Para establecer la ruta de respuesta ante riesgos físicos, emocionales, sociales, biológicos y culturales y amenazas a servidores, servidoras y contratistas, se realizó reunión el 25 de marzo de 2022 de coordinación con Prevención Protección, en donde se priorizaron los Grupos Internos de Trabajo en territorio, con el fin de implementar la estrategia realizada entre prevención y cuidado para dar respuesta a los Grupos Internos de Trabajo en territorio.
 En lo corrido del primer trimestre de 2022, se dio inicio a la construcción participativa entre la Asesora de Prevención y Protección,la Subdirección de Gestión Humana, la Subdirección Administrativa y Financiera y el Asesor de Seguridad de la Información la matriz de riesgos y las rutas de respuesta ante los mismos en las sedes de la UBPD, en la cual se identifican los factores de riesgo en 6 componentes (Biológicos, Psicosociales, en las condiciones de seguridad, en los fenómenos naturales y en la Seguridad de la Información). Además de la cosntrucción de la matriz, se cuenta con una hoja de cadena de llamadas y un modelo de inforne de incidentes. Este instrumento permite conocer los riesgos que afenten la vida, libertad e integridad de los servidores (as) y contratistas, los mecanismos de respuesta, los responsables de la respuesta y los aliados internos y externos que contribuyen a la atención del incidente. 
 Entre los retos encontrados se identificaron dificultades en la coordinación de agendas con los Grupos Internos de Trabajo en Territorio. Asimismo, la articulación con temas de agenda con el equipo de Prevención y Protección</t>
  </si>
  <si>
    <t>El establecer las rutas de respuesta ante los diferentes tipos de riesgos es una actividad que tendrá acciones durante todo el año, en esta ocasión, el reporte se centra en la articulación de dependencias para el manejo de las mismas y la identificación d elos factores de riesgo.
 Se aportan soportes que dan cuenta del reporte del periodo.</t>
  </si>
  <si>
    <t>"SGH: Desde la Subdirección de Gestión Humana se priorizaron 9 Grupos Internos de Trabajo Territorial en los cuales se trabajrian de forma armonica con el equipo de Prevención y Protección, de los cuales se han realizado cinco a la fecha
 Adicionalmente, la SGH viene haciendo actividades de cuidado. "</t>
  </si>
  <si>
    <t xml:space="preserve">Reporte Indicador 28: el cual ya se encuentra en estado "óptimo" de seguimiento
Se presenta detalle de los cuatro (4) talleres  de pedagogía de cuidado y prevención y protección, aportando listados de asistencia, informes particulares, presentaciones y agendas de trabajo, incluso fotos en todos los casos.  Adicionalmente, un ejercicio de seguimiento con el GITT Arauca, que se había cunplido en el trimestre anterior.  
Aunque para el periodo se tenían proyectados tres (3) de estos ejercicios, se cumplió con uno (1) adicional, que estaba pendiente desde el primer trimestre, lo cual permite un cumplimiento acumulado al semestre de 55%, quedando el indicador en estado "óptimo".
Aunque se adjunta el cronograma actualizado, es importante programar lo antes posible los talleres restantes del segundo semestre.
</t>
  </si>
  <si>
    <r>
      <rPr>
        <sz val="10"/>
        <color rgb="FF000000"/>
        <rFont val="Arial"/>
        <family val="2"/>
      </rPr>
      <t xml:space="preserve">Para establecer la ruta de respuesta ante riesgos físicos, emocionales, sociales, biológicos y culturales y amenazas a servidores, servidoras y contratistas, se continuó con el acuerdo de intervención articulada entre Prevención Protección y la Estrategia de Cuidado en los grupos focalizados por la Dirección General.  
Así las cosas en el presente trimestre se intervinieron los territorios de GITT/Barrancabermeja/La Dorada, GITT/Quibdó, GITT/Cali/Satélites Buenventura, Tumaco, y Popayán/Pasto  (En el momento de la intervención se encontraban unificadas con GITT/Cali Sur Occidente y se realizó la acción con este territorio en una jornada de tres días entre PyP, SGSST y Estrategia de Cuidado).  Estas acciones y los factores de riesgo son monitoreados por el observatorio de cuidado en el marco de los 9 equipos focalizados por la dirección general. 
Como logro del proceso se identifica que ya se dió cobertura de manera articulada con los territorios identificados, avanzando frente a la gestión de riesgos y la articulación con los equipos de apoyo del nivel central y los territorios, así como un avance en el pacto de cuidado establecido entre los miembros de los equipos.  Sin embargo se identifica como reto que han aparecido nuevas necesidades de cobertura debido a las situaciones de orden público de estos territorios focalizados y otros que han aparecido durante la implementación.  
Se proyecta como plan de contingencia, continuar con el monitoreo de las situaciones de riesgo de manera articulada entre PyP y el equipo de la SGH para el abordaje de las situaciones encontradas y que se presentan como incidentes críticos.
Seguridad y Salud en el Trabajo: en atencion a los riesgos que se presentan en el desarrollo de las misiones humanitarias, que conlleva la exposición a terrenos hostiles, desde SST con el apoyo de el equipo de prevención y protección, se han desarrollado los entrenamientos denominados "Medidas de seguridad en ambientes hostiles en terreno" el cual tiene como objetivo "proporcionar a los servidores/as de la UBPD habilidades para la supervivencia en zonas de alto riesgo, reglas básicas de conducta y sobrevivencia de rehénes y técnicas de primeros auxilios improvisados". En el periodo comprendido entre el 1 de julio y el 30 de septiembre se han realizado 3 entrenamientos  dirigidos al equipo misional del nivel central y GITT Bogotá; adicionalmente se dió cobertura al GITT Cali y sus satélites (Buenaventura, Pasto, Popayán y Tumaco).
</t>
    </r>
    <r>
      <rPr>
        <b/>
        <sz val="10"/>
        <color rgb="FF000000"/>
        <rFont val="Arial"/>
        <family val="2"/>
      </rPr>
      <t xml:space="preserve">EPP
</t>
    </r>
    <r>
      <rPr>
        <sz val="10"/>
        <color rgb="FF000000"/>
        <rFont val="Arial"/>
        <family val="2"/>
      </rPr>
      <t xml:space="preserve">En el tercer trimestre se avanza en el ajuste de la matriz de a partir de la incorporación por parte del equipo de la Subdirección de Gestión Humana a los riesgos de la matriz las violencias basadas en Genero. En el mes de de julio de 2022 se puso en funcionamiento la matriz a partir del incidente ocurrido en las cercanías de la Sede de la Oficina Territorial de Medellín. Ver informe del hechos.https://docs.google.com/document/d/1-e4w2o0OYJAUr2U5EhMpKv6Gh9OIML70/edit?usp=sharing&amp;ouid=110067907312646378124&amp;rtpof=true&amp;sd=true
</t>
    </r>
  </si>
  <si>
    <t>Las evidencias presentadas dan cuenta del desarrollo de las rutas de respuesta ante los diferentes tipos de riesgos.
Se resalta que en el presente trimestre se avanza en el ajuste de la matriz de riesgos a partir de la incorporación por parte del equipo de la Subdirección de Gestión Humana a los riesgos de violencias basadas en Género.</t>
  </si>
  <si>
    <t>Realizar el seguimiento al diagrama funcional de relacionamiento del nivel central y territorial</t>
  </si>
  <si>
    <t>No ha habido avance en esta actividad. Una vez se den las discusiones y aprobaciones del Modelo de operación con la Dirección Genetral y la participación de las áreas pertinentes se podrá avanzar en las actividades propuestas.</t>
  </si>
  <si>
    <t>De acuerdo con la programación de fechas, esta actividad estaba planeada para iniciar en el primer trimestre. Por lo tanto, es necesario que en este reporte se incluyan las situaciones que dificultaron avanzar en el desarrollo de la misma y las acciones que se esperan desarrollar para dar cumplimiento a la misma en próximos periodos.</t>
  </si>
  <si>
    <t xml:space="preserve">El diagrama y seguimiento al modelo de operación no se puede realizar hasta que el modelo esté definido totalmente, proceso que está en marcha con la participación del asesor de la DG, la SGTT, la SGH y la OGC
</t>
  </si>
  <si>
    <t>Es importante impulsar y focalizar esfuerzos para el desarrollo de la actividad, que ya venía atrasada en el primer periodo.  los equipos de trabajo deben definir el alcance y los periodos de tiempo en los cuales se realizará o si es necesario plantear solicitudes de modificación.</t>
  </si>
  <si>
    <t xml:space="preserve">Se elaboraron dos versiones de la propuesta de modelos (documentos confidenciales) y se discutieron con el asesor de la DG, la SGTT, las DT y expertos técnicos. Se elaboró un borrador  que está en discusión y que todavía no está aprobado. </t>
  </si>
  <si>
    <t>En coherencia con el reporte del periodo anterior, el seguimiento es una etapa posterior al modelo definido, para el presente reporte se menciona y presenta que se tienen dos propuestas d edicho modelo, sin embargo, no se ha logrado la aprobación de los mismos, por lo que se compromete el cumplimiento de la actividad para la presente vigencia.</t>
  </si>
  <si>
    <t>Elaborar e implementar estrategia de gestión del cambio</t>
  </si>
  <si>
    <t>Dirección Técnica de Información; Oficina de Gestión del Conocimiento, Oficina Asesora de Comunicaciones y Pedagogía, Oficina Asesora de Planeación</t>
  </si>
  <si>
    <t>Se inicio proceso de Capacitación de Gestión del Cambio con el Departamento Administrativo de la Función Pública, con el fin de plantear la estrategia de gestión del Cambio. En este sentido el 22 de marzo se llevo a cabo capacitación de ¿Cómo aprovechar las nuevas tecnologías para la gestión del conocimiento y la innovación en el sector público? 
 Entre los retos encontrados se identificaron dificultades en la coordinación de agendas con las diferentes dependencias involucradas.</t>
  </si>
  <si>
    <t>Se inicia el proceso con la capacitación mencionada, para lo cual se aportan como evidencia invitación de la misma, correos y el material de base. La actividad está programada hasta noviembre de 2022.</t>
  </si>
  <si>
    <t>Se incluyó en los estudios previos del PIC como criterio de calidad la estrategia de gestión del cambio con enfoque pedagógico y de comunicación interna, que aborde como minimo: 
 a.Estrategia de comunicación interna que permita la concientización de los servidores frente a sus responsabilidades y como estas se alinean con el modelo estratégico de la Unidad.
 b. Estrategia de comunicación interna a través de canales como correo electrónico, televisores, redes sociales, circulares, memorandos entre otros
 c. Gestión de capacidades en TI
 d. Cómo fortalecer la resistencia al cambio
 e. Plan de trabajo que contenga los pasos mínimos para lograr un cambio con énfasis en tecnologías de la información
 f. Procesos de Transmisión de conocimiento</t>
  </si>
  <si>
    <t xml:space="preserve">NO se observa una estrategia o documento de estrategia definido para su posterior implementación en gestión del cambio, se plantea como un componente o necesidad dentro de los estudios </t>
  </si>
  <si>
    <t>El contrato para la ejecución del PIC se inició el día 22 de septiembre, por lo anterior el contratiste presento su primera propuesta de gestión del cambio la cual se encuentra en revisión y será coordinada con la OTIC y la OACP.
Como soporte se adjunta el acta de inicio del contrato y la propuesta para la gestión del cambio.</t>
  </si>
  <si>
    <t>Los soportes dan cuenta de: el avance del contrato para la ejecución del PIC y de la primera propuesta de estrategia de gestión del cambio.</t>
  </si>
  <si>
    <t>Realizar seguimiento a la implementación del modelo de operación para el relacionamiento y comunicación en el territorio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</si>
  <si>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</si>
  <si>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las fechas, esta actividad no debía reportar avance, no obstante, se denotan avances en cuanto a la planeación se refiere.
 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analizar y validar qué accionees acciones se pueden trabajar para mejorar el relacionamiento territorio - nivel central previo a la aprobación definitiva del documento. Estas acciones podrían ir de la mano mientras el modelo se valida y se aprueba, pero en todo caso, si generarían un avance para mejorar dicho relacionamiento, el cual en todo caso, busca articular y mejorar las formas de trabajo.</t>
  </si>
  <si>
    <t>Actualmente la Secretaría General está revisando el acto administrativo que pone en firme el funcionamiento de la instancia articuladora que resulta del nuevo modelo. El cumplimiento de la actividad se encuentra sujeto a la suscripción del acto administrativo.</t>
  </si>
  <si>
    <t>De acuerdo con el avance, se sugiere que la SGTT incluya las acciones que ha llevado a cabo para: 1. Realizar seguimiento a la implementación del modelo, 2. Para agilizar la suscripción del acto administrativo del modelo ante la Secretaría General. 3. ¿Qué otras acciones se han llevado a cabo desde la SGTT para mejorar el relacionamiento mientras se firma la resolución del modelo?</t>
  </si>
  <si>
    <t>El 26 de julio se llevó a cabo una reunión convocada por la Subirectora de Gestión Humana con la finalidad abordar lo relacionado con el modelo de operación (indicador 29 del plan de acción). En dicha reunión participaron: Mauricio Díaz, asesor delegado por la Dirección General para trabajar lo relacionado con el modelo; Claudia Linares, Jefe de la Oficina de Gestión del Conocimiento; Andrea Carrasco, Subdirectora de Gestión Humana; Marianella Forero, experta técnica 04 de la SGTT y Verónica Pabón, experta técnica 03 de la SGTT. El compromiso derivado de este espacio y asignado a la SGTT, fue consolidar insumos sobre el rol de las y los referentes en el marco del modelo.
Para dar cumplimiento a este compromiso, la Subdirección General solicitó a las Direcciones Técnicas la delegación de representantes para un espacio de trabajo sobre el rol y la integralidad de las y los referentes. Los/la Directores/a designaron profesionales que fungen como referentes y se programó y concovó un espacio con una propuesta de agenda y metodología remitidas previamente a las personas implicadas.
El 8 de agosto se realizó la jornada con referentes de las Direcciones Técnicas. A partir de la conversación, se acordó que la SGTT sistematizaría los aportes, los enviaría a las y los participantes del espacio para su retroalimentación y el documento se pondría en conocimiento de la Subdirectora General, la Subdirectora de Gestión Humana, la Jefe de la Oficina de Gestión del Conocimiento y el asesor de la Dirección General. No se presentaron reacciones de las y lo referentes frente al documento en los tiempos definidos, de manera que se envió a la Subdirectora y ella lo remitió a las personas mencionadas como un insumo y avance del modelo de operación el día 13 de septiembre de 2022.
Hasta tanto no se cuente con el modelo aprobado no es posible implementarlo y por tanto, no se puede realizar el seguimiento.</t>
  </si>
  <si>
    <t>Se sugiere revisar si para el cuarto trimestre si es posible cumplir esta actividad.</t>
  </si>
  <si>
    <t>Caracterizar y realizar un balance de prácticas de gestión, funcionamiento y relacionamiento de los Equipos Territoriales, Direcciones Técnicas y Secretaría General</t>
  </si>
  <si>
    <t>31/12/2022</t>
  </si>
  <si>
    <t>Se elaboraron los informes de Cúcuta, Medellín, Barranquilla y Barrancabermeja y  fueron discutidos con los GITT. Con cada uno de ellos se construyeron acuerdos de mejora. En el caso de Medellín está pendiente una reunión con la nueva Coordinación (y la anterior encargada) para contextualizar y socializar los acuerdos construidos. De esta manera, hacer su formalización. Con Barrancabermeja está pendiente recibir las relatorias para enlistar los acuerdos en el formato definido por la OGC, y asi terminar esta parte del proceso. Se adjunta un soporte con los correos remitiendo los informes y las metodologías de trabajo para discutirlos y construir acuerdos. 
Se han realizado entrevistas a los GITT de Villavicencio y San José del Guaviare. 
Se ha realizado seguimiento a las caracterizaciones realizadas a los GITT de Cali, Yopal, Putumayo y Caquetá. 
Se adjunta un soporte:
*Remisión de informes y metodologías de discusión
*Remisión metodologia de caracterizacion
*Remisión seguimiento a caracterizaciones</t>
  </si>
  <si>
    <t>Se observa avance en las actividades realizadas con equipos internos de trabajo territorial, como soporte se tiene la remisión de los informes, lo cual es adecuado.
Además, se menciona avance en entrevistas y seguimientos con otros GITT, aunque de estos avances no se relaciona soporte, en caso de que sea por el manejo de información confidencial por favor detallarlo, por el contrario si efectivamente se pueden anexar soportes de estos avances adicionales, lo consideramos válido para visibilizar la gestión.</t>
  </si>
  <si>
    <t>Muchas gracias a la OAP por sus comentarios. La línea de la OGC respecto a las tareas que se desprenden de esta actividad es mantener la información producida con carácter de reserva porque implica la discusión de asuntos internos y sensibles de los Grupos, lo que se entiende como deliberaciones entre funcionarias/os de acuerdo a lo establecido por la Política de Seguridad de la Información. Esto implica una circulación restringida a quienes han participado en el proceso, es decir, los GITT. Y a la Subdirección General Técnica y Territorial, área que recibe información sobre el proceso y sus resultados. Por esa razón no se comparten información con la OAP en el marco de los informes trimestrales. 
 Durante los meses de abril y mayo se preparó y realizó el trabajo de caracterización, en su fase de entrevistas, con los Grupos Internos de Sincelejo, Montería e Ibague. Se adjuntan los siguientes soportes: 
 1. Soporte preparación y realización entrevistas GITT II trimestre. 
 En el marco del seguimiento a las caracterizaciones realizadas se acordó con la Subdirección General Técnica y Territorial realizar una jornada presencial con el Grupo de Arauca el cual fue caracterizado en el segundo semestre de 2020. El propósito fue actualizar los resultados del ejercicio en una dinámica de seguimiento y, de paso, hacer acuerdos para mejorar la gestión del equipo. Esta decisión fue motivada por los cambios de personal vividos por el equipo, ingreso de personal y renovación en el cargo de la Coordinación. Así como por la situación de contexto que ha representado deafios importantes para la realización de acciones humanitarias de búsqueda. 
 2. Soporte preparación actualización y acuerdos caracterizacion Arauca II Trimestre
 No se menciona el mes de junio en las actividades relacionadas porque la persona a cargo de las mismas estuvo de vacaciones. No se registraron obstáculos sustanciales para lograr los objetivos de las actividades.</t>
  </si>
  <si>
    <t>Se observa el desarrollo de la actividad de caracterización en fase de entrevistas a los GITT de Montería, Ibagué y Sincelejo.
Adicionalmente se realizó una actualización de resultados del ejercicio de caracterización del GITT Arauca y definir acuerdos de gestión para mejora de dicho equipo.
Se adjuntan soportes que dan cuenta del reporte presentado.</t>
  </si>
  <si>
    <t>En el periodo que se reporta se elaboraron los informes de caracterización de los Grupos Internos de Villavicencio, Sincelejo, Montería e Ibagué. Con las coordinaciones de estos equipos se realizaron reuniones de retroalimentación inicial. Asi mismo, vinculando a más personas por cada Grupo, se revisó la metodología para discutir el informe lo cual se llevó a cabo sin contratiempos en los casos de Sincelejo y Montería. Se adjuntan un archivo con las evidencias de lo antes escrito
1. Sorportes caracterizaciones y balance de funcionamiento</t>
  </si>
  <si>
    <t>Se observa el desarrollo de la actividad de caracterización a los GITT de Villavicencio, Sincelejo, Montería e Ibagué.  Adicionalmente se realizó revisión de la metodología.
Se adjuntan soportes que dan cuenta del reporte presentado.</t>
  </si>
  <si>
    <t>Apoyar la puesta en practica del modelo de operación de la Subdirección General Técnica y Territorial en términos de conocimiento, comprensión y apropiación.</t>
  </si>
  <si>
    <t>Subdirección General Técnica y Territorial - Subdirección de Gestión Humana</t>
  </si>
  <si>
    <t>Esta actividad, es liderada por la Dirección General. La Directora designó a un nuevo asesor como líder del tema. Con él se tuvo una reunión el día 9 de junio de 2022 con el fin de ponerlo al tanto sobre los avances preliminares y posteriormente se le envió un correo electrónico con un documento preliminar confidencial sobre el particular.Como soporte se envía el pantallazo del correo electrónico. También se tuvieron reuniones informativas con la SGH el dia 10 de junio y la SGTT 24 de junio. Se hizo revisión de los documentos preliminares.</t>
  </si>
  <si>
    <t>La actividad continúa con atraso respecto a su fecha de inicio, durante el periodo se logró la asignación del Asesor Mauricio Díaz por parte de laa Dirección para liderar el tema.
Aunque se reportan correos y reuniones (confidenciales) como soporte de la realización de los mismos, la actividad tiene una alerta de bido a su limitado avance, las fechas de trabajo son de toda la vigncia, pero se debe priorizar su actualización.</t>
  </si>
  <si>
    <r>
      <rPr>
        <sz val="10"/>
        <color rgb="FF000000"/>
        <rFont val="Arial"/>
        <family val="2"/>
      </rPr>
      <t>Esta actividad no se ha podido desarrollar porque para  poder apoyar la divulgación de este modelo, se requiere contar con un modelo aprobado.</t>
    </r>
    <r>
      <rPr>
        <sz val="10"/>
        <color rgb="FF000000"/>
        <rFont val="Arial"/>
        <family val="2"/>
      </rPr>
      <t>Ver celda L23 del resultado 20</t>
    </r>
  </si>
  <si>
    <t>Se reitera comentario de periodo anterior:  "La actividad continúa con atraso respecto a su fecha de inicio", la actividad es dependiente de otras acciones y se compromete su ejecución, pues solo resta el periodo final.</t>
  </si>
  <si>
    <t>Continuar con la implementación del Proyecto 24: Definir e implementar el modelo integral de uso y apropiación en materia de TI por parte de los servidores públicos de la UBPD</t>
  </si>
  <si>
    <t>Para el primer trimestre de 2022, se gestiona con un alcance de Divulgación, Sensibilización, Publicación de estrategias enfocadas a los Servicios Tecnológicos implentados en la UBPD (Mesa de servicio – WorkSpace – Equipos y servicio) basados en las políticas de Seguridad Digital y de la Información. 
 Se ha realizado el fortaleciendo en el conocimiento, uso y apropiación de canales para registro de incidentes a través únicamente de Mesa de servicio, aumentar destrezas en el uso de WorkSpace, manejo adecuado de Ipad y de la herramienta Kobo. Se han realizado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t>
  </si>
  <si>
    <t>De acuerdo con el avance reportado, se evidencian diferentes acciones para implementar el uso y apropiación de diferentes temáticas que desde la OTIC se lideran. Esto fortalece el conocimiento de los servidores frente a las diferentes herramientas que se manejan al interior de la UBPD. 
Se sugiere incluir dentro de los avances aquellas dificultades presentadas o puntos de mejora para los siguientes periodos. Así mismo, determinar la linea base y avance de acuerdo con el proyecto gestionado desde la aplicación Plan View.</t>
  </si>
  <si>
    <t>El proyecto para esta vigencia, tiene un alcance de Divulgación, Sensibilización, Publicación de estrategias enfocadas a los Servicios Tecnologicos implentados en la UBPD y Seguridad Digital y de la Información.
Fortaleciendo el conocimiento, uso y apropiación de la tecnologia de la Unidad y creando cultura organizacional aplicando las mejores prácticas en el uso de TI
Evidencias en Drive:
https://drive.google.com/drive/folders/1T_LN0oP9JgDy4OT73tAg7IUJl9M1jP2f</t>
  </si>
  <si>
    <t>Se sugiere presentar el avance en términos de los planes de trabajo que suministraron el o los contratistas asociados a este proyecto. Qué temas estaban previstos y cuáles han sido llevados a cabo. Así mismo, que logros y dificiltades se han presentado al respecto.</t>
  </si>
  <si>
    <t xml:space="preserve">Mediante la planificación de este proyecto se ha logrado implementar las estrategias definidas, para la socialización, diculgación y fortalecimiento del uso y conocimiento de tecnologia implementada en la UBPD. El alcance definido y planificado corresponde a temas especificos de Servicios Tecnológicos y de Seguridad Digital y de la Información. Se han elaborado diferentes instrumentos de ayuda en materia de tecnologia los cuales se envuentran publicados en la intranet de la Unidad. Hubo cambio de supervisores para los OPS que apoyan este proyecto, desde julio 2022 lo cual ha modificado la metodologia definida al comienzo del proyecto. </t>
  </si>
  <si>
    <t>Implementar el Proyecto 07: Implementar la fase No. 5 del Sistema de Información Misional de la UBPD cubriendo el módulo Transversal de Inteligencia de Negocio</t>
  </si>
  <si>
    <t>Desde la OTIC se reporta que no se tenían actividades programadas para el primer trimestre. Para este tipo de actividades que se trabajan de forma articulada entre la OTIIC y la SGIB, se sugiere establecer avances conjuntos que articulen las labores de planeación para lo que resta de la vigencia.</t>
  </si>
  <si>
    <t>OTIC: Se realizan reuniones de trabajo con las areas involucradas (planeacion SG, entre otras), identificando las necesidades de la UBPD.</t>
  </si>
  <si>
    <t>OTIC: De acuerdo con el avance, no es claro como se está implementando la fase 5 del proyecto 7. Se sugiere detallar el seguimiento y avance generado durante cada trimestre. No es claro que fin último tuvieron las reuniones mencionadas o qué valor agregado representaron para el proyecto en mención. Así mismo, no permite entender en porcentaje de avance del mismo o el estado de implementación.</t>
  </si>
  <si>
    <t>Se realizan reuniones de trabajo con las areas involucradas (planeacion SG, entre otras), identificando las necesidades de la UBPD. Se remitio ficha tecnica a la SG para cotizacion de heramienta Power BI PRO, se revibieron observaciones de la SG, lo cual se estan ajustando.</t>
  </si>
  <si>
    <t>Implementar el Proyecto 26: Implementar la estrategia de defensa en profundidad para la UBPD</t>
  </si>
  <si>
    <t>De acuerdo con las fechas previstas para la actividad, sí cobijaba el mes de marzo, así las cosas, el avance reportado no permite identificar qué acciones se desarrollaron durante este periodo, incluso tareas de tipo contractual o formulación de planes de trabajo o operativos pudieron verse reflejados en este avance.</t>
  </si>
  <si>
    <t>OTIC: Esta actividad empieza a verse rezagada, considerando que si se encontraba formulada para ser iniciada desde el 01 de marzo de 2022 y al 30 de junio no se reportan avances o seguimiento asociado. Se sugiere establecer un plan de trabajo y unas fechas que permitan dar cumplimiento al proyecto 26.</t>
  </si>
  <si>
    <t>Elaboración de Estudio Previo
- Ajustes a ficha Técnica
- Ejecución de estudio de mercado
- Apertura del proceso de contratación
- Respuesta a observaciones del proceso de contratación
- Evaluación técnica de las propuestas
- Audiencia de adjudicación</t>
  </si>
  <si>
    <t>Es necesario incluir los soportes para garantizar que lo documentado se encuentre soportado.</t>
  </si>
  <si>
    <t>Continuar con la implementación del Proyecto 31: sistema de seguridad de la información de la UBPD</t>
  </si>
  <si>
    <t>Oficial de Seguridad de la Información</t>
  </si>
  <si>
    <t>*Se suscribió el contrato 061-2022 que apoyará en la implementación del modelo de seguridad de la información.
 * Se construyó el normograma aplicable a sistema de seguridad de la información 
 *Se elaboró el borrador del Plan Estrategico de Seguridad de la Información-PESI
 *Se realizó el borrador para la modificación de la politica de seguridad de la información 
 * Se convocó y se participó en la sesión 001 del comité de seguridad de la información</t>
  </si>
  <si>
    <t>El avance registrado permite evidenciar labores de planeación en cuanto a la política y el plan estratégico de seguridad, entre olras labores contractuales y administrativas. Es necesario que se remitan soportes asociados a estos avances reportados, los cuales no se evidencian dentro de los entregados posterior al avance reportado.</t>
  </si>
  <si>
    <t>Proyecto 19 - Producto 31 del PETI:  Adopción e Implementación del  Sistema de Seguridad de la Información (SSI) para la UBPD.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t>
  </si>
  <si>
    <t>El reporte es detallado y permite entender los avances que se han realizado durante el trimestre. Es necesario incluir los soportes para garantizar que lo documentado se encuentre soportado y asociado al plan de trabajo del sistema de seguridad de la información.</t>
  </si>
  <si>
    <r>
      <rPr>
        <b/>
        <sz val="10"/>
        <color rgb="FF000000"/>
        <rFont val="Arial"/>
        <family val="2"/>
      </rPr>
      <t xml:space="preserve">Oficina de Seguridad de la Información: </t>
    </r>
    <r>
      <rPr>
        <sz val="10"/>
        <color rgb="FF000000"/>
        <rFont val="Arial"/>
        <family val="2"/>
      </rPr>
      <t xml:space="preserve">1.  Se validaron los campos a incluir dentro de la matriz de levantamiento de activos de información, de acuerdo con los lineamientos dados por el departamento administrativo de la gestión pública y se realizó reunión con el proveedor de 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
La información anteriormente reportada genera un avance en la implementación del modelo de seguridad de la información en un 80%. Cabe aclarar que este modelo de seguridad sufrio una actualización la cual fur aprobada el el segundo comité de seguridad para el año en curso y de esta manera se ajustará el instrumento de autodiagnostico.
</t>
    </r>
    <r>
      <rPr>
        <b/>
        <sz val="10"/>
        <color rgb="FF000000"/>
        <rFont val="Arial"/>
        <family val="2"/>
      </rPr>
      <t xml:space="preserve">OTIC: </t>
    </r>
    <r>
      <rPr>
        <sz val="10"/>
        <color rgb="FF000000"/>
        <rFont val="Arial"/>
        <family val="2"/>
      </rPr>
      <t>Se realizó la actualización de la documentación correspondiente a Gestión de Activos y Gestión de Riesgos, se publicó la nueva Política General de Seguridad de la Información. Se adelantaron los ejercicios de Identificación de Activos y Riesgos de Seguridad de la Información por proceso.</t>
    </r>
  </si>
  <si>
    <t>Es necesario incluir los soportes para garantizar que lo documentado se encuentre soportado y asociado al plan de trabajo del sistema de seguridad de la información.</t>
  </si>
  <si>
    <t>Ejecutar el Proyecto 30: Fortalecimiento y evolución de la Infraestructura TI para las necesidades del PETI</t>
  </si>
  <si>
    <t>Se da continuidad al contrato 121 de 2021 de los cuales se ejecutó un presupuesto de $ de un estimado $ 2.100.134.715, se culminó la implementación de canales y servicios en las 23 sedes de la entidad (17 Territoriales y 6 Satelites), se inician los procesos de aseguramiento de todos los servicios, se culmino la primera fase de fortalecimiento de la herramienta de monitoreo.</t>
  </si>
  <si>
    <t>Se sugiere ajustar la redacción del avance para esta actividad, ya que no hay claridad en frases como "Se da continuidad al contrato 121 de 2021 de los cuales se ejecutó un presupuesto de $ de un estimado $ 2.100.134.715".
Es necesario detallar los soportes que permiten entender el avance reportado, ya que el link registrado no es claro y no detalla dichos soportes. En todo caso, los soportes allí documentados, deben coincidir con la información remitida en la carpeta que remitió la OTIC
Finalmente, es necesario incluir las dificultades presentadas en el avance de cada trimestre, esto permite orientar esfuerzos para mitigar riesgos durante la implementación del subproyecto.</t>
  </si>
  <si>
    <t>Se da continuidad al contrato 121 de 2021 de los cuales se ejecutó un presupuesto de $ 3.914.364.610 de un estimado $  $ 4.200.269.430 al 93% de los estimado en el semestre y 47% de lo previsto en la vigencia, dichos valores ejecutados corresponden a la prestación de los servicios (Internet, canales dedicados, conectividad, herramientas PAAS, mesa de servicio, componentes en arrendamiento, seguridad centralizada), servicios que son prestados en las 23 sedes de la entidad (17 Territoriales y 6 Satelites) asi mismo en la sede central, que los recursos no ejecutados corresponden compensaciones de servicio, servicios no ejecutados por no contar con sedes al inicio de la vigencia o servicios que no se prestaron efectivos, que para dicho proyecto se han cumplido con las actividades de aseguramiento o fortalecimiento de herramientas ya implementadas.</t>
  </si>
  <si>
    <t>El reporte es detallado y permite entender los avances que se han realizado durante el trimestre.
Se sugiere participar en las sesiones de trabajo que se están llevando a cabo para determinar las necesidades del proyecto de fuentes semi y no estructuradas. Seguramente, impactará el proyecto 30 en cuanto al servicio de computadores, redes, conectividad, entre otros items que salen desde este proyecto.</t>
  </si>
  <si>
    <t>Se da continuidad al contrato 121 de 2021 de los cuales se ejecutó un presupuesto de $ 1.335.701,66 de un estimado $  $ 1.435.153,57 al 93% de los estimado en el trimestre (mes vencido), dichos valores ejecutados corresponden a la prestación de los servicios (Internet, canales dedicados, conectividad, herramientas PAAS, mesa de servicio, componentes en arrendamiento, seguridad centralizada), servicios que son prestados en las 23 sedes de la entidad (17 Territoriales y 6 Satelites) asi mismo en la sede central, que los recursos no ejecutados corresponden compensaciones de servicio, servicios no ejecutados por no contar con sedes al inicio de la vigencia o servicios que no se prestaron efectivos, que para dicho proyecto se han cumplido con las actividades de aseguramiento o fortalecimiento de herramientas ya implementadas.</t>
  </si>
  <si>
    <t>El reporte es detallado y permite entender los avances que se han realizado durante el trimestre.
Es necesario incluir los soportes para garantizar que lo documentado se encuentre soportado.</t>
  </si>
  <si>
    <t>Desagregar el presupuesto asignado por vigencia por rubros al interior de la UBPD, de acuerdo con la programación efectuada en el Plan Anual de Adquisiciones - PAA.</t>
  </si>
  <si>
    <t>Se indica que la UBPD de acuerdo a la Ley No. 2159 del 12 de noviembre de 2021 “Por la cual se decreta el presupuesto de rentas y recursos de capital y ley de apropiaciones para la vigencia fiscal del 1o de enero al 31 diciembre de 2022” y el Decreto No.1793 del 21 de diciembre de 2021, “Por el cual se liquida el Presupuesto General de la Nación para la vigencia fiscal de 2022, se detallan las apropiaciones y se clasifican y definen los gastos” se apropiaron los recursos, y se desagregó el presupuesto aprobado por el Ministerio de Hacienda, según el Decreto 1068 de 2015. Dicha desagregación quedó materializada en la Resolución No. 012 de 2022 "Por la cual se efectúa la desagregación en el Presupuesto de Funcionamiento e Inversión de la Unidad de Búsqueda de Personas dadas por Desaparecidas en el contexto y en razón del conflicto armado para la vigencia fiscal de 2022", de acuerdo con la programación efectuada en el Plan Anual de Adquisiciones de la vigencial actual.</t>
  </si>
  <si>
    <t>Actividad finalizada y soportada con la resolución No. 012 de 2022</t>
  </si>
  <si>
    <t>Mediante Resolución No.012 del 5 de enero de 2022, se efectuó la desagregación de los recursos apropiados en la Unidad de Búsqueda de Personas dadas por Desaparecidas en el contexto y en razón del conflicto armado – UBPD, al máximo nivel requerido en el Presupuesto de Funcionamiento e Inversión, en concordancia con el Catálogo de Clasificación Presupuestal – CCP, a excepción de SEIS MIL OCHOCIENTOS MILLONES DE PESOS ($6.800.000.000) M/CTE., de los Gastos de Funcionamiento, los cuales fueron apropiados con “Distribución Previo Concepto de la DGPPN”, razón por la cual serán desagregados una vez se surta el trámite de aprobación de levantamiento de previo concepto por parte de la Dirección General del Presupuesto Público Nacional – DGPPN.
 Con oficio No. 2-2022-020183 del 13 de mayo de 2022, la Dirección General del Presupuesto Público Nacional del Ministerio de Hacienda y Crédito Público, autorizó el levantamiento del “Previo Concepto DGPPN” en los Gastos de Funcionamiento de la UBPD por SEIS MIL OCHOCIENTOS MILLONES DE PESOS ($6.800.000.000) M/CTE., para cubrir los gastos en adquisición de bienes y servicios, garantizando la prestación de servicios esenciales e ininterrumpidos para el normal funcionamiento de la entidad, en cumplimiento de su misionalidad, hasta el 31 de diciembre de 2022.
 Para la correcta ejecución de los recursos anteriormente citados, se requiere efectuar su correspondiente desagregación al máximo nivel en concordancia con el Catálogo de Clasificación Presupuestal – CCP de Ministerio de Hacienda y Crédito Público, por lo cual se generò la Resoluciòn 581 de 2022 con el fin de efectuar la desagregación de los recursos aprobados en la Resolución No.562 del 18 de mayo de 2022, al máximo nivel de detalle de las cuentas de Gastos de Funcionamiento del Presupuesto de Funcionamiento Unidad de Búsqueda de Personas dadas por Desaparecidas en el contexto y en razón del conflicto armado – UBPD,</t>
  </si>
  <si>
    <t>Actividad finalizada en el primer periodo, sin embargo, ante el desbloqueo de 6.800 millones Previo Concepto DGPPN,   se requiere efectuar su correspondiente desagregación en la adquisición de bienes y servicios.</t>
  </si>
  <si>
    <t xml:space="preserve">Actividad cumplida en el primer trimestre. Para este periodo de reporte, se indica que no se determinò ninguna desagregación del presupuesto. </t>
  </si>
  <si>
    <t>Actividad finalizada en periodo anterior</t>
  </si>
  <si>
    <t xml:space="preserve">Realizar seguimiento mensual a la ejecución presupuestal </t>
  </si>
  <si>
    <t>Se realizó informe mensual de la ejecución presupuestal de los recursos de inversión a nivel de dependencia usuaria. El último correspondiente a marzo se envío a Secretaria General el 07 de abril.</t>
  </si>
  <si>
    <t>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t>
  </si>
  <si>
    <t xml:space="preserve">Se realizaron los seguimientos mensuales a la ejecución presupuestal de los recursos de inversión por dependencia, Estos informes los ha enviado la jefa de planeación a todo el equipo directivo, jefes de oficina y enlaces con la intención de alertar sobre la baja ejecución presupuestal .de la entidad a cierre del segundo trimestre de la vigencia actual. </t>
  </si>
  <si>
    <t>Se reitera la retroalimentación del primer corte. "Se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
En ocasiones los informes o correos pueda que no sean leidos por las partes interesadas, por lo anterior, se sugiere realizar un periodicidad sesiones de trabajo presencial en las cuales se revisen casos puntuales de ejecución o lineas del PAA que puedan o deban priorizarse.</t>
  </si>
  <si>
    <t>Para el tercer trimestre de la vigencia 2022 se enviaron los informes correspondientes a la ejecución presupuestal mensual para los meses de julio agosto y septiembre correspondiente a los recursos de funcionamiento e inversión, este informe incluye la información detallada por dependencia de los compromisos y obligaciones de los recursos de los tres proyectos de inversión.</t>
  </si>
  <si>
    <t>Se reitera la retroalimentación del primer y segundo corte. "Se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t>
  </si>
  <si>
    <t>Realizar mesas de impulso y seguimiento a la ejecución del Plan Anual de Adquisiciones -PAA, lo cual incluye el seguimiento a ejecución compromisos y de obligaciones, respecto de los procesos a cargo de cada dependencia, generando las alertas a que haya lugar.</t>
  </si>
  <si>
    <t>La Secretaría General y el Grupo Interno de Trabajo de Gestión Contractual, crearon como mecanismo de seguimiento al Plan Anual de Adquisiciones (PAA), las mesas de impulso con cada dependencia de la UBPD que tiene a cargo líneas en el PAA y el envío de correo de seguimiento al cumplimiento del PAA 2022.
 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28 de febrero y 22 de marzo 
 Dirección Técnica de Participación Contacto con las víctimas y enfoques diferenciales: 18 de febrero y 31 de marzo 
 Dirección Técnica de Prospección Recuperación e identificación: 24 de marzo 
 Oficina Asesora de Comunicación y Pedagogía: 08 de febrero y 15 de marzo
 Oficina de Tecnología de la Información y las Comunicaciones: 14 de febrero y 14 de marzo 
 Subdirección Administrativa y Financiera: 16 de febrero y 15 de marzo
 Subdirección de Gestión Humana: 15 de febrero y 23 de marzo</t>
  </si>
  <si>
    <t>Se observa que durante el primer trimestre se realizaron 7 mesas de impulso, con el objetivo de cumplir con los procesos de contratación en las dependencias que tienen a cargo líneas del PAA.
 Del avance se presentan evidencias de la totalidad de mesas, además de una matriz de compromisos con dichas áreas. Es importante realizar seguimiento detallado a dichos compromisos.</t>
  </si>
  <si>
    <t>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26 de abril, 01 de julio 
  Dirección Técnica de Participación Contacto con las víctimas y enfoques diferenciales: 21 de abril, 24 de mayo
  Dirección Técnica de Prospección Recuperación e identificación: 29 de abril, 24 de mayo, 30 de junio
  Oficina Asesora de Comunicación y Pedagogía: 29 de abril, 23 de mayo, 29 de junio 
  Oficina de Tecnología de la Información y las Comunicaciones: 26 de abril, 26 de mayo, 30 de junio 
  Subdirección Administrativa y Financiera: 21 de abril, 24 de mayo
  Subdirección de Gestión Humana: 24 de abril, 26 de mayo, 30 de junio</t>
  </si>
  <si>
    <t>Se presenta avance en detalle de la realización de las mesas técnicas de impulso a la ejecución del PAA, las cuales se están realizando casi que mensualmente con las diversas dependencias responsables de líneas específicas dentro del PAA:
Es importante conocer la matriz de seguimiento y el efectivo control que se esté realizando allí a los compromisos definidos, más teniendo en cuenta que el cumplimiento de la ejecución está por debajo de la proyección inicial.</t>
  </si>
  <si>
    <r>
      <rPr>
        <sz val="10"/>
        <color rgb="FF000000"/>
        <rFont val="Arial"/>
        <family val="2"/>
      </rPr>
      <t xml:space="preserve">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tercer trimestre de 2022, se realizaron las siguientes mesas de impulso: 
• Dirección Técnica de Información, Planeación y Localización para la Búsqueda: 1 de julio de 2022, 18 de agosto de 2022, 12 de septiembre de 2022. 
• Dirección Técnica de Participación Contacto con las víctimas y enfoques diferenciales: 12 de julio de 2022, 16 de agosto de 2022, 13 de septiembre de 2022
• Dirección Técnica de Prospección Recuperación e identificación: 18 de julio de 2022, 16 de agosto de 2022, 13 de septiembre de 2022
• Oficina Asesora de Comunicación y Pedagogía: 15 de julio de 2022, 08 de agosto de 2022, 16 de septiembre de 2022
• Oficina de Tecnología de la Información y las Comunicaciones: 15 de julio de 2022, 08 de agosto de 2022, 14 de septiembre de 2022. 
• Subdirección Administrativa y Financiera: 15 de julio de 2022, 08 de agosto de 2022, 16 de septiembre de 2022. 
• Subdirección de Gestión Humana: 14 de julio de 2022, 17 de agosto de 2022, 14 de septiembre de 2022
</t>
    </r>
    <r>
      <rPr>
        <u/>
        <sz val="10"/>
        <color rgb="FF1155CC"/>
        <rFont val="Arial"/>
        <family val="2"/>
      </rPr>
      <t>https://drive.google.com/drive/folders/1vAq5cXNImbt-bOPaKwcfMjy_4HGjcsH3</t>
    </r>
  </si>
  <si>
    <t>Se presenta evidencia de las mesas de trabajo realizadas y las dependencias con las cuáles se realizaron, el objetivo de estas mesas técnicas es reforzar esfuerzos para una adecuada ejecución presupuestal, acorde con la proyección del indicador 31.</t>
  </si>
  <si>
    <t xml:space="preserve">Generar y remitir el lineamiento para la construcción del Plan Anual de Adquisiciones - PAA 2023 </t>
  </si>
  <si>
    <t>Esta actividad no se ejecutará aún dado que los lineamientos que se generan para la formulación del PAA de la siguiente vigencia, se expiden normalmente dentro del segundo semestre del año.</t>
  </si>
  <si>
    <t>Actividad a realizarse en el segundo semestre</t>
  </si>
  <si>
    <t xml:space="preserve">Se proyectó el documento "Lineamientos para la elaboración del Plan Anual de Adquisiciones vigencia 2023" en el periodo establecido en este plan de acción, sin embargo, al 30 de septiembre de 2022, no se habia suscrito dicho lineamiento dado que de acuerdo a la integración del plan de acción 2023 que se requiere y otras instrucciones que surgieron desde la Direcciòn General no fue posible finalizar la actividad.  </t>
  </si>
  <si>
    <t>Se tiene construída la comunicación, sin embargo, a la fecha de corte del periodo no se ha enviado  debido a circunstancias externas que pueden afectar los lineamientos.
Se hace un llamado a garantizar la oportunidad en el envío  de la comunicación en el periodo final</t>
  </si>
  <si>
    <t>Sistematizar la información del Plan Anual de Adquisiones para realizar seguimientos oportunos a las dependencias</t>
  </si>
  <si>
    <t xml:space="preserve">Oficina de Tecnologías de Información y Comunicación - Subdirección Administrativa y Financiera </t>
  </si>
  <si>
    <t>Se desarrolló el módulo de gestión del Plan Anual de Adquisiciones como parte de la herramienta de Seguimiento y control a la gestión contractual.
 El módulo permite la administración de la información de las líneas del Plan Anual de Adquisiciones, desde la formulación inicial del plan hasta el seguimiento por parte de cada una de las dependencias de la Unidad.
 Adicionalmente, a través del módulo de contratos se asocia la información de la línea del Plan Anual de Adquisiciones a cada uno de los contratos celebrados, permitiendo la realización de seguimiento a la ejecución financiera con la conexión con información desde SIIF.</t>
  </si>
  <si>
    <t>Se observa que se desarrolló el módulo de gestión del Plan Anual de Adquisiciones, como parte del proceso de sistematización, como herramienta para un seguimiento oportuno.
 Se adjuntan pantallazos del programa.</t>
  </si>
  <si>
    <t>En lo referente al módulo de “comisiones” este se encuentra en prueba conforme al requerimiento de necesidades emitido por el líder del proceso. 
 El modulo de “Informes” se encuentra en mesas de trabajo, cabe resaltar que algunos de los informes solicitados por el líder del proceso se encuentran disponibles en la herramienta. 
 Para el mes de junio se realizó prorroga a los 3 contratistas hasta el 31 de agosto de 2022 y una adición en tanto se requiere el desarrollo del modulo de “cuentas” asimismo, se realizó la prorroga para culminar temas de la fase I (módulo PAA y módulo de contratos).</t>
  </si>
  <si>
    <t>Se detalla el avance a través de diferentes módulos de la herramienta  sistematizada del PAA, se sugiere presentar un esuqema completo de los módulos en su totalidad y el estado de avance, esto para facilitar el entendimiento y seguimiento y así poder definir estados concretos y poder así prever si se cumplirá con el bojetivo planteado.</t>
  </si>
  <si>
    <t>Para el mes de Julio – Se realizó análisis y levantamiento de requerimientos para el módulo de gestión de Pagos de contratos.  Inicio del desarrollo del módulo de gestión de pagos. Desarrollo de funcionalidades para la administración de 32 tablas básicas de los módulos.  
Para el mes de Agosto – Se desarrolló funcionalidades para otras 29 tablas de administración para los diferentes módulos.  Realización de pruebas de los módulos de comisiones, gestión de pagos, funcionalidades del PAA.  Estudio de documentación para interconexión con SIDOBU.  Desarrollo de servicio web para envío de documentos a radicar en SIDOBU con los parámetros que defina Gestión documental.
Para el mes de septiembre - Se desarrollaron las funcionalidades para: Ajustes en los módulos de Pagos, Comisiones, EP y Contratos de acuerdo con los resultados de las pruebas realizadas por los usuarios de la Unidad.
Se diseñaron consultas dinámicas desde la base de datos para la generación de archivos de trabajo que se pueden exportar a Excel, igualmente se desarrollaron las funcionalidades para la administración de 15 tablas adicionales para los diferentes módulos.
Se realizaron pruebas en el servicio WEB desarrollado por la empresa Evolution para radicación de documentos en SIDOBU.</t>
  </si>
  <si>
    <t>Se observan acciones en torno a los desarrollos necesarios para los módulos de seguimiento, y las funcionalidades requeridas.  Se adjuntan evidencias que dan cuenta de estos avances.</t>
  </si>
  <si>
    <t>Diseñar el plan de trabajo 2022 y la metodología para la actualización del modelo de operación por procesos</t>
  </si>
  <si>
    <t>En el primer trimestre la Oficina Asesora de Planeación realizó la propuesta de la metodología para la actualización de los procesos misionales y el plan de trabajo correspondiente. Posteriormente se realizaron dos socializaciones, los días 19 y 21 de enero para la presentación de la misma, con el fin de recibir la retroalimentación por parte de los líderes de proceso, la Subdirección General Técnica y Territorial y los coordinadores territoriales, sobre la metodología planteada.
 Como complemento, la metodología para la actualización de los procesos misionales fue socializada en el Comité de Gestión el 09 de febrero de 2022 
 Soportes:
 link del plan de trabajo:
 https://docs.google.com/spreadsheets/d/1-xlD-U7woKFNWAW8uPjyS-xUGsaCXpJd/edit#gid=1582659677
 Link del listado de asignación de servidores y servidoras actualización de procedimientos:
 https://docs.google.com/spreadsheets/d/1jYTatjVdVgVHcWsrWM1j2GCREyq8HjxL/edit#gid=182218410
 Metodología y presentación de la metodología
 https://drive.google.com/drive/u/1/folders/1k9sJsadODA-Rn_5U7OFyT605Y-H54ZDr</t>
  </si>
  <si>
    <t>De acuerdo con el avance reportado, se evidencian labores de planeación y socialización del plan de trabajo diseñado. 
Se sugiere que los soportes sean remitidos y no colgados en un link, del tal suerte que con el tiempo estos no puedan cambiar de ubicación o que el link no se encuentre con permisos de lectura o edición.</t>
  </si>
  <si>
    <t>Sin reporte - actividad culminada</t>
  </si>
  <si>
    <t>La actividad ya se cerró por tiempo y labor.</t>
  </si>
  <si>
    <t>Esta acción fue reportada en el primer trimestre como cumplida.</t>
  </si>
  <si>
    <t>Liderar la actualización y diseño de los procesos con la información documentada de los procesos misionales</t>
  </si>
  <si>
    <t>La Oficina Asesora de Planeación programó y desarrolló en el primer trimestre 56 mesas de trabajo con el fin de iniciar la actualización de 16 procedimientos misionales planteados en el plan de trabajo. De acuerdo a la metodología planteada, los procedimientos se encuentran en la etapa 2, etapa 3 y la etapa 4, a continuación, se relacionan las etapas y los procedimientos que se encuentran en cada una de estas: 
 Etapa 2: se inició el diseño preliminar de los procedimientos con los líderes de los procedimientos de las tres direcciones misionales: 
 - Investigación humanitaria y extrajudicial para la búsqueda
 - Priorización de Acciones Humanitarias para la Búsqueda 
 - Diálogo inicial
 - Realizar reencuentro
 Etapa 3: se inició el diseño colaborativo de los procedimientos con los Grupos Internos de Trabajo Territorial, para este fin se remite la primera propuesta del documento construido inicialmente en el nivel central, para los aportes u observaciones; posteriormente, se realiza una mesa de trabajo que tiene como finalidad dar respuesta a cada uno de los aportes, socializar la propuesta del procedimiento, así como recibir las nuevas observaciones que surjan.
  - Contribución de personas aportantes de información para la búsqueda y/o localización de personas dadas por desaparecidas
  - Localización de Personas Encontradas con Vida
  - Establecimiento del Estado del Proceso de Búsqueda
  - Establecimiento del universo de personas dadas por desaparecidas
  - Entrega digna
 - Prospección y recuperación, con 23 documentos asociados
 Etapa 4: Se avanzó en la revisión y aprobación por parte de los líderes de proceso, la codificación, versionamiento, publicación en la carpeta de documentos del sistema de gestión de la UBPD y socialización:
  - Seguimiento a la Identificación de Cadáveres, con 7 documentos asociados
 - Verificación de identidad en persona encontrada viva, con 7 documentos asociados 
 - Acreditación de comparecencia y contribución efectiva de información de personas beneficiarias del régimen de condicionalidad o que buscan un tratamiento especial de justicia en el Sistema Integral de Verdad, Justicia, Reparación y No Repetición.
 - Jornada integral de toma de muestras, con 7 documentos asociados
 - Prospección y recuperación, con 23 documentos asociados. Este se encuentra en revisión del coordinador de Prospección y Recuperación.
 Soporte de las mesas de trabajo
 https://drive.google.com/drive/u/1/folders/1T6j4IVD1uHyeQslNLo9LqnOKFNYX0gQ4
 Procedimientos actualizados: 
 https://drive.google.com/drive/u/2/folders/1YDQShbAIUT539ggNLjdRmbIhIMGLVZsb
 Avance del plan de acción:
 https://docs.google.com/spreadsheets/d/1A1sqRPDH_pol5g9Fv6zI5UsqeazpIVvu/edit#gid=1582659677</t>
  </si>
  <si>
    <t>De acuerdo con el avance reportado, se evidencian labores de planeación, documentación y actualización de los procesos y procedimientos misionales de la UBPD, sin embargo, 
Se sugiere contemplar dentro de la actualización, las 3 caracterizaciones de los procesos misionales, las cuales tambien deberán coincidir con la actualización de los procedimientos misionales.
Se sugiere que los soportes sean remitidos y no colgados en un link, del tal suerte que con el tiempo estos no puedan cambiar de ubicación o que el link no se encuentre con permisos de lectura o edición.</t>
  </si>
  <si>
    <t>En el marco de la actualización del Modelo de Operación por Procesos misional, se finalizaron las etapas 1, 2, 3,  programadas en el cronograma de trabajo para este fin. Con relación a la etapa 4, se revisaron, aprobaron, codificaron, versionaron y publicaron 15 procedimientos misionales con los documentos asociados, estos se encuentran en el repositorio de documentos del  Sistema de Gestión de la UBPD. El procedimiento de prospección y recuperación fue remitido al líder del proceso para la aprobación el día 22 de junio de 2022. 
Soportes: 
Se adjunta carpeta con el cronograma y todos los procedimientos actualizados</t>
  </si>
  <si>
    <t>De acuerdo con el avance reportado, se denota la materialización de la actualización de los respectivos procedimientos misionales. Frente a esto, se sugiere continuar con alguna etapa de socialización y evaluación de allí documentado. Es importante que todos(as) los servidores(as) puedan conocer estos documentos de tal forma que los pongan a prueba. Una vez realizadas estas pruebas, podrán surgir nuevos ajustes o modificaciones a los procedimientos.
Finalmente, se sugiere articular el trabajo del MOP con el Sistema de Información MIsional una vez entre en operación. Esto permitirá que guarden coherencia las variables, manejo y formas de hacer las tareas durante la implementación de acciones humanitarias en territorio. Esto tambien podría arrojar acciones de mejora, tanto para los procedimientos, como para el SIM.</t>
  </si>
  <si>
    <r>
      <rPr>
        <sz val="10"/>
        <color rgb="FF222222"/>
        <rFont val="Arial"/>
        <family val="2"/>
      </rPr>
      <t xml:space="preserve">En el marco de la actualización del Modelo de Operación por Procesos de tipo misional, se diseñó la metodología para la actualización de los procedimientos misionales de la UBPD, socializada a los líderes de procesos y a los miembros del Comité de Gestión. El cronograma contempló cuatro etapas: etapa 1: preparación previa para el abordaje de la actualización de los procesos misionales, etapa 2: desarrollo de la propuesta de los procedimientos con los líderes de procedimientos, etapa 3: desarrollo de la propuesta de los procedimientos con los equipos territoriales y etapa 4: revisión, aprobación, codificación, versionamiento y publicación de 16 procedimientos misionales con la información documentada asociada (lineamientos, protocolos, guías, manuales, instructivos, formatos, etc.). Estas etapas ya fueron cumplidas a cabalidad dando cumplimiento a la totalidad de las actividades planteadas en el cronograma.
Con el fin de fortalecer la apropiación de los procedimientos misionales y en el marco del Modelo de Operación por Procesos, elemento transversal a todo el Sistema Integrado de Gestión, se desarrolló la presentación de cada líder de proceso misional sobre la importancia de participar en el conocimiento e implementación de los procedimientos y la articulación del proceso con los planes regionales de búsqueda. Asimismo, se realizó la socialización de cada uno de los procedimientos actualizados, para este fin se desarrollaron quince (15) espacios de socialización con los líderes de procesos y procedimientos, información que fue colocada en el classroom oficial de la Entidad, para consulta de todos los servidores(as) de la Entidad.
</t>
    </r>
    <r>
      <rPr>
        <b/>
        <sz val="10"/>
        <color rgb="FF222222"/>
        <rFont val="Arial"/>
        <family val="2"/>
      </rPr>
      <t>Soportes:</t>
    </r>
    <r>
      <rPr>
        <sz val="10"/>
        <color rgb="FF222222"/>
        <rFont val="Arial"/>
        <family val="2"/>
      </rPr>
      <t xml:space="preserve">
Cronograma de trabajo para la socialización de los procedimientos:
https://docs.google.com/spreadsheets/d/1A1sqRPDH_pol5g9Fv6zI5UsqeazpIVvu/edit#gid=331919644
Ubicación de los documentos:
https://drive.google.com/drive/u/1/folders/1PMv3c6RUwmX6Zh6xh_fzIUJgvnExjdHe
Grabación de la socialización:
https://classroom.google.com/u/0/c/NTM2MzAxMTM0ODQ3</t>
    </r>
  </si>
  <si>
    <t>De acuerdo con el avance reportado, se denota la materialización de la actualización y socialización de los respectivos procedimientos misionales.</t>
  </si>
  <si>
    <t>Definir, ajustar y monitorear las herramientas de planeación institucional a nivel nacional y territorial</t>
  </si>
  <si>
    <t>En el primer trimestre de la vigencia 2022, la Oficina Asesora de Planeación continuó realizando ajustes al Plan de Acción 2022, aprobado desde noviembre del año anterior:
 Para el comité de gestión N° 2, del 9 de febrero se presentó solicitud de modificaciones del Plan de Acción 2022 por parte de la Dirección de Prospección, Recuperación e Identificación, la Oficina Asesora de Planeación y la Oficina de TIC, el documento ajustado se publicó en la página WEB el 11 de febrero ante solicitud enviada a la Oficina asesora de Comunicaciones y pedagogía.
 Para el comité de gestión N° 4, del 23 de marzo se presentó solicitud de modificaciones del Plan de Acción 2022 por parte de la Subdirección de Análisis, Planeación y Localización para la Búsqueda, la Oficina Asesora de Comunicaciones y Pedagogía y la Oficina de Gestión del Conocimiento, el documento ajustado se publicó en la página WEB el 28 de marzo ante solicitud enviada a la Oficina asesora de Comunicaciones y pedagogía.
 Adicionalmente, se solicitó el seguimiento del primer trimestre del Plan de Acción 2022, mediante correo electrónico enviado por la jefe de la OAP el 31 de marzo.</t>
  </si>
  <si>
    <t>De acuerdo con el avance reportado, se evidencian labores de ajuste y mejora al plan de acción institucional del 2022. Frente a esto, se sugiere que el proceso de planeación que se tenga previsto para la vigencia 2023, contemple el diligenciamiento de las fichas de los indicadores durante el 2022, los cuales permitirán que se precisen y detallen con suficiente antelación las metas y temáticas aprobadas para el 2023. Lo anterior, permitirá que la planeación se inicie a ejecutar desde enero de 2023 sin mayores ajustes al respecto.</t>
  </si>
  <si>
    <t>Dando cumplimiento al cronograma establecido para el seguimiento al Plan de Acción Institucional, el 31 de marzo de 2022 se realizó la solicitud formal de seguimiento con corte al I trimestre (Anexo 1. Solicitud de seguimiento PA I trim 2022) y durante el mes de abril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 trimestre (https://ubpdbusquedadesaparecidos.co/transparencia/planeacion/)  y se envió a los miembros del Comité de Gestión para su respectiva consideración junto con el informe final para el trimestre. 
Asimismo, durante el mes de abril y mayo de 2022 se preparó la presentación del balance del seguimiento al Plan de Acción del I trimestre, destacando logros y dificultades de los indicadores que quedaron en nivel de cumplimento crítico y en riesgo. Dicha presentación fue realizada en sesión del Comité de Gestión del 25 de mayo de 2022, obteniendo observaciones y recomendaciones de la Dirección General. (Anexo 2. Balance seguimiento PA 2022 - I trim)
En sesión del Comité de Gestión del 22 de junio se presentó solicitud de modificaciones del Plan de Acción 2022 por parte de la Dirección de Información, Planeación y Localización para la Búsqueda. El documento de Plan de Acción ajustado con los cambios aprobados por el Comité se publicó en la página web el 23 de junio mediante solicitud enviada a la Oficina Asesora de Comunicaciones y Pedagogía.
El 28 de junio de 2022 se realizó la solicitud formal de seguimiento al Plan de Acción Institucional 2021 con corte al II trimestre. A la fecha se encuentra pendiente la remisión de la información de avance correspondiente por parte de las áreas. (Anexo 3. Solicitud de seguimiento PA II trim 2022).</t>
  </si>
  <si>
    <t>De acuerdo con el avance, se evidencian las labores de planeación y seguimiento para el plan de acción 2022 en los tiempos establecidos. Sin embargo, no se observan avances para la formulación del plan de acción para el 2023. Se sugiere iniciar a programar sesiones de trabajo para definir las fechas, recursos, formatos y metolodologías de planeación a desarrollar durante los talleres que actualizarán las metas y actividades del actual plan de acción 2023. Estas labores son importantes para separar agendas de los directivos y separar el lugar donde se llevará a cabo cada sesión.</t>
  </si>
  <si>
    <t>Dando cumplimiento al cronograma establecido para el seguimiento al Plan de Acción Institucional, el 28 de junio de 2022 se realizó la solicitud formal de seguimiento con corte al II trimestre y durante el mes de julio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II trimestre (https://ubpdbusquedadesaparecidos.co/transparencia/planeacion/) y se envió a los miembros del Comité de Gestión para su respectiva consideración junto con el informe final del periodo. Asimismo, durante el mes de agosto de 2022 se preparó la presentación del balance del seguimiento al Plan de Acción del II trimestre, destacando logros y dificultades de los indicadores que quedaron en nivel de cumplimento crítico y en riesgo. Dicha presentación fue socializada en mesa de trabajo con la Subdirección General y Direcciones Técnicas el 26 de agosto 2022, generando las alertas frente a los diferentes avances y obteniendo observaciones y recomendaciones de la Subdirectora General. (Anexo 1. Balance seguimiento PA 2022 - II trim – SGTT y DT). 
Durante el periodo no se presentaron ante Comité de Gestión modificaciones al Plan de Acción 2022.
El 28 de septiembre de 2022 se realizó la solicitud formal de seguimiento al Plan de Acción Institucional 2022 con corte al III trimestre. A la fecha se encuentra pendiente la remisión de la información de avance correspondiente por parte de las áreas. (Anexo 2. Solicitud de seguimiento PA III trim 2022).
Con respecto a la actualización del Plan de Acción 2023, en el mes de agosto se definió la manera en qué se realizará el ejercicio con las áreas misionales y de soporte institucional, basada en mesas de trabajo con las áreas responsables de metas y actividades 2023. Se emitió un lineamiento mediante correo electrónico del 31 de agosto dirigido a los directivos y coordinadores de los equipos de trabajo de la UBPD, mediante el cual se informó la programación de mesas de trabajo con el fin de adelantar la revisión de las metas y actividades de 2023. (Anexo 3. Correo mesas de trabajo para definición Plan de Acción Institucional 2023). Durante el mes de septiembre, se llevaron a cabo las mesas de trabajo con las diferentes áreas misionales y de soporte institucional para la revisión de las metas y actividades 2023 (Anexo 4. Resumen compromisos mesas de trabajo Plan de Acción 2023). A la fecha se encuentra pendiente que algunas áreas remitan la propuesta de ajuste del Plan de Acción 2023 y posteriormente finalizar la consolidación de la propuesta para ser presentada para validación de la dirección general y todo el equipo directivo.</t>
  </si>
  <si>
    <t>De acuerdo con el avance, se evidencian las labores de planeación y seguimiento para el plan de acción 2022 en los tiempos establecidos. Se sugiere seguir con las sesiones de trabajo para definir las fechas, recursos, formatos y metolodologías de planeación a desarrollar durante los talleres que actualizarán las metas y actividades del actual plan de acción 2023.</t>
  </si>
  <si>
    <t>Identificar elementos clave de: documentos de lineamientos institucionales, de las acciones humanitarias, de la socialización del PNB y de los PRB, de los Pactos por la Búsqueda, de las acciones humanitarias, los espacios de Comunicaciones y Pedagogía realizados con equipos territoriales en el 1er trimestre del año 2020, de los Circulos de Saberes, de la Memoria Institucional a cargo de la Oficina de Gestión del Conocimiento y de la narrativa del Sistema Integral para la Paz.</t>
  </si>
  <si>
    <t>Se realizó la organización y consolidación de documentos clave para la construcción de la narrativa donde se identificaron los siguientes elementos clave: 
 1. Documentos y espacios de diálogo entre las diferentes dependencias de la Unidad de Búsqueda sobre la comprensión de la búsqueda humanitaria y extrajudicial. 
 2. Construcciones y espacios de diálogo con familiares sobre los saberes y experiencias en la búsqueda de sus seres queridos desaparecidos. 
 3. La narrativa tendrá la siguiente estructura: contexto sobre la búsqueda en el país, la comprensión de lo que es buscar, por qué desaparecen a las personas en Colombia, quiénes son las personas dadas por desaparecidas, quiénes son las que buscan. La importancia de la construcción de la verdad sobre lo que les pasó a las personas dadas por desaparecidas en el país para la reparación
 . A la fecha se cuenta con un documento borrador narrativa de la búsqueda humanitaria y extrajudicial de las personas dadas por desaparecidas:</t>
  </si>
  <si>
    <t>Se presenta como avance el documento no finalizado de la narrativa, que es la historia de la búsqueda humanitaria y extrajudicia, ya que allí se identifican los lineamientos y elementos clave para la construcción de nuestra historia.
 Se sugiere, dejar listados de asistencia como soporte de las reuniones que se están teniendo en el equipo de narrativa que s e compone de las dos oficinas.
 Como soporte se adjunta el documentpo de narrativa.</t>
  </si>
  <si>
    <t>Actividad Finalizada en el primer periodo, de acuerdo con el cronograma.</t>
  </si>
  <si>
    <t>NA - Actividad finalizada en el primer periodo.</t>
  </si>
  <si>
    <t>Actividad Finalizada en periodo anterior</t>
  </si>
  <si>
    <t>Crear la narrativa de la búsqueda humanitaria y extrajudicial</t>
  </si>
  <si>
    <t>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t>
  </si>
  <si>
    <t>Seguimiento Indicador 33:
 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</si>
  <si>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 xml:space="preserve">"La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Esta narrativa brinda mensajes clave a tener en cuenta, los cuales necesitan incorporarse en el actuar de la institución y expresarse en los diferentes espacios y encuentros con distintos grupos de interés, de alianzas y en el relacionamiento, en general. También es necesario que se incorporen en los distintos lenguajes sobre los que comunica esta institución desde lo escrito, oral, audiovisual, ritual, performativo, corporal, entro otros…
Los elementos a tener en cuenta en la construcción de la narrativa estarán contenidos en una guía en la que se expliquen los criterios que guían la construcción de esa narrativa.
Se adjunta link de documento de narrativa finalizado: https://drive.google.com/drive/folders/17tCTZybzl1FBnrDnJAStGPOtvZ3RAKp8"
</t>
  </si>
  <si>
    <t xml:space="preserve">Seguimiento Indicador 33:
Se observa el documento que contiene los lineamientos de la narrativa de la búsqueda humanitaria integral, ya finalizado para su validación en el siguiente periodo, la presentación de este entregable tiene una ponderación del 30%, lo que significa un acumulado para el semestre de 55%.  El indicador para el cierre del periodo se mantiene en estado "óptimo", cumpliendo con el planteamiento inicial. 
Los retos de comunicación y apropiación que se plantean son grandes, por lo que es importante desplegar las acciones necesarias para garantizar la validación del documento de narrativa (entregable del tercer trimestre) y poder así continuar su impulso y promoción en la entidad y en los grupos de valor.
</t>
  </si>
  <si>
    <t>Esta actividad se finalizó en el segundo trimestre, sin embargo, luego de la validación requiere ser ajustada nuevamente de acuerdo con lo definido por Dirección General.</t>
  </si>
  <si>
    <t>Retroalimentación Indicador 33 Narrativa:
De acuerdo con la fórmula definida para medir el indicador, para el tercer periodo se proyectó el entregable de la siguiente manera: "3: Validar con la Dirección General la narrativa de la búsqueda humanitaria y extrajudicial (10%)", paso previo y necesario a la socialización planteada en el periodo final.
Aunque se presenta un reporte de acciones que demuestran gestión en torno a la narrativa, no se alcanza el objetivo planteado, por lo cual no es posible validar el avance cuantitativo completo; para el periodo se presenta un avance acumulado del 60%, lo que deja el indicador en estado "óptimo" aunque con un leve retraso en su cumplimiento.  Como soportes se envía el documento y entre otros correos, uno enviado a la Dirección General, sin embargo la fecha es fuera del periodo a reportar.
Se deben enfocar esfuerzos en lograr la validación y así poder seguir avanzando en el impulso de la apropiación de la misma.</t>
  </si>
  <si>
    <t>Validar con la dirección general de la UBPD la narrativa de la búsqueda solidaria e integral</t>
  </si>
  <si>
    <t>En este periodo no hubo avances en esta actividad</t>
  </si>
  <si>
    <t>Aunque la narrativa se encuentra en construcción (documento), la presente actividad puede irse gestionando con acciones de validación, la fecha de inicio de la isma es en febrero y no se ha reportado avance para el presente periodo.</t>
  </si>
  <si>
    <t>Durante este primer semestre la Oficina Asesora de Comunicaciones y Pedagogía avanzó en la construcción de una primera versión de la narrativa, que se presentó a la Dirección General, se adjuntan correos. Posteriormente se trabajó en los ajustes solicitados para este documento de acuerdo con la retroalimentación recibida por la Dirección en las reuniones periódicas que tiene con todo el equipo de la OACP. El documento reportado como versión final de la narrativa con fecha de mayo, ya fue revisado por la Dirección General en una reunión sostenida con la jefe de la OACP, sin embargo, de este espacio no se tiene evidencia.</t>
  </si>
  <si>
    <t>Se observa el avance de la actividad, que se ha venido trabajando enparalelo con la creación del documento con la narrativa, se han tenido varias momentos de socialización y verificación entre las dependencias y la dirección general y se espera su cumplimiento en los tiempos esperados.</t>
  </si>
  <si>
    <t>Durante el tercer trimestre del año 2022 se compartió el documento de narrativa al interior de la Oficina Asesora de Comunicaciones y Pedagogía.</t>
  </si>
  <si>
    <t>Coordinar la divulgación y socialización de la narrativa de la búsqueda solidaria e integral con la Subdirección General Tecnica y Territorial (SGTT), las Direcciones Tecnicas Operativas (DTO) y los Grupos Internos de Trabajo Territorial (GITT)</t>
  </si>
  <si>
    <t xml:space="preserve"> 01/09/2022</t>
  </si>
  <si>
    <t>La actividad está panteada para iniciar en el segundo semestre</t>
  </si>
  <si>
    <t>Esta actividad esta planeada para iniciar en el segundo semestre de la vigencia 2022.</t>
  </si>
  <si>
    <t>Impulsar la apropiación de la narrativa que ejemplifique el relato de la búsqueda solidaria e integral</t>
  </si>
  <si>
    <t>Desde el pasado mes de marzo se ha acompañado y difundido el relato de búsqueda del Colectivo 82 que narra el pasado de la búsqueda de las personas dadas por desaparecidas en el país. Además da cuenta sobre cómo en el país se estaba dando la desaparición forzada como una estrategia masiva y sistemática. Este relato también refuerza el sentir, las experiencias y los logrós de las familias y organizaciones de familiares en la búsqueda de sus seres queridos. En los siguientes enlaces se da cuenta sobre algunos impactos en la difusión. 
 https://twitter.com/UBPDcolombia/status/1504920457946017794 
 https://twitter.com/ubpdcolombia/status/1504935508975276034?s=21 
 https://www.facebook.com/UBPDcolombia/posts/pfbid02CfvAe7zotqeqj5rZt9dyRGXT1mDQZmuvb6n3FwPJZVQKzKtJV6rDk5qbLoZZGJEtl?__tn__=-R 
 https://www.elespectador.com/colombia-20/paz-y-memoria/colectivo-82-alfredo-sanjuan-recibio-grado-postumo-40-anos-despues-de-su-desaparicion-a-manos-del-f2/
 Dentro de las acciones de relatos también se han acompañado las acciones humanitarias de búsqueda donde se les ha dado identidad y dignidad a las personas dadas por desaparecidas, para contarle al país sobre quiénes son las personas desaparecidas. 
 El último adiós a torero desaparecido en una corraleja hace 19 años
 El Tiempo 
 https://www.eltiempo.com/justicia/paz-y-derechos-humanos/entregan-cuerpo-de-torero-desaparecido-en-corralejas-de-san-onofre-sucre-658935
 📝 Entregan restos de torero colombiano que desapareció hace 19 años
 Chica Noticias 
 https://chicanoticias.com/2022/03/17/entregan-restos-de-torero-colombiano-que-desaparecio-hace-19-anos/
 📝 Entregan restos de hombre desaparecido hace casi 20 años por los paramilitares
 W Radio 
 https://www.wradio.com.co/2022/03/16/entregan-restos-de-hombre-desaparecido-hace-casi-20-anos-por-los-paramilitares/
 📝 Entregan a la familia los restos de un torero de corralejas, que desapareció hace 19 años
 Minuto 30 
 https://headtopics.com/co/entregan-a-la-familia-los-restos-de-un-torero-de-corralejas-que-desapareci-hace-19-anos-minuto30-24838131
 📝Entregan a familia restos de torero colombiano que desapareció hace 19 años
 Swissinfo.ch
 https://www.swissinfo.ch/spa/colombia-desaparecidos_entregan-a-familia-restos-de-torero-colombiano-que-desapareci%C3%B3-hace-19-a%C3%B1os/47439224#:~:text=Bogot%C3%A1%2C%2016%20mar%20(EFE),el%20departamento%20caribe%C3%B1o%20de%20Sucre.</t>
  </si>
  <si>
    <t>Aunque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40años del colectivo 82.</t>
  </si>
  <si>
    <t xml:space="preserve">"Parte fundamental de esta apropiación inicia con el trabajo diario de la Oficina Asesora de Comunicaciones y Pedagogía, el lenguaje utilizado en los boletines construidos para acompañar la publicación de acciones humanitarias realizadas por la Unidad, así como por redes sociales. Así mismo se impulsa esta apropiación por los canales de comunicación interna y a través de los contenidos compartidos en ellos.
Se comparten links de comunicados publicados en la página web así como publicaciones en redes sociales."
</t>
  </si>
  <si>
    <t>Como se ha comentado en otros espacios, aunque la narrativa como documento se está construyendo y validando, en paralelo, todas las acciones , comunicaciones, piezas y demás generadas por la OACP se enmarcan dentro de esta narrativa esperada, buscando así generar apropiación al interior de la UBPD y visibilidad desde  los grupos de interés.   
Es por esto que se presentan soportes de comunicaciones generadas que se han regido bajo dichos lineamientos.</t>
  </si>
  <si>
    <t>Diseñar e implementar acciones de saberes e intercambio con universidades y centros de pensamiento</t>
  </si>
  <si>
    <t>En el marco de está actividad se han realizado las siguientes acciones:
 1. Actualización de la base de datos de universidades con las que se ha tenido relación y con aquellas que se pueden deasrrollar acciones conjuntas.
 2. Se realizaron las gestiones pertinentes con la Universidad de Antioquia y la Universidad de Caldas para hacer la terminación anticipada de los convenios firmados, no formalizados en los tiempos permitidos por la Ley de Garantías debido a inconvenientes con la plataforma SECOP II .La OGC ha adelantado reuniones con las Universidaddes con el ánimo de planear acciones académicas independientes, que promuevan el debate regional y la divulgación de manera conjunta, esto mientras se pueden coordinar espacios mas amplios cuando se logre establecer los convenios con estas universidades. Se adjuntan las actas de reunión que dan cuenta de este proceso 
 3. Se llevaron a cabo las reuniones con el equipo de coordinación de contenidos de la Cátedra sobre Desaparición y Búsqueda, que incluye servidores de la UBPD y docentes de la Facultad de Ciencias Humanas de la Universidad Nacional, en el cual se construyó el programa de la versión 2022-1. Se anexa el programa concertado y el acta de reunión.
 Para la realización de la Cátedra se hizo difusión del formulario de inscripción, se actualizó el sites de Google donde se depositó toda la información de soporte de las tres sesiones se enviaron las invitaciones en los días previos a las sesiones vía correo electrónico masivo a servidores y servidoras. Se realizó seguimiento a la asistencia mediante formularios compartidos durante las sesiones. Se hizo seguimiento a la convocatoria de panelistas en conjunto con el equipo de coordinación de la Cátedra de la Universidad Nacional.
 4. En el desarrollo del convenio 015 con la Universidad Nacional se realizaron dos reuniones de seguimiento con los nuevos delegados por parte de la Universidad
 Se anexan los siguientes soportes:
 1. Base de datos de universidades: 2022 BD universidades
 2. Actas de reunión que dan cuenta del proceso adelantado con las Universidades durante el primer trimestre
 *Acta de Reunion 23-02-2022 Convenio U. Antioquia.pdf
 *Acta de Reunion 24-02-2022 Convenio U. de Caldas.pdf
 3. Actas de reunión Cátedra sobre Desaparición y Búsqueda y programa
 *Acta de Reunion 01 02 2022 Cátedra 2022-1
 *Acta de Reunion 14-02-2022 Cátedra 2022-1
 *Programa segunda versión curso 
 4. Soporte avance del desarrollo de la Catedra:
 *Formulario de inscripción externos : Cátedra sobre desaparición y búsqueda 2022-I (respuestas)
 *Sites google: Cátedra sobre desaparición y búsqueda 2022-1
 * 3 Formularios de asistencia por sesión curso
 * 3 Invitaciones
 *Seguimiento convocatoria a panelistas Cátedra 2022-1
 5. Seguimiento al Convenio 015 de 2019 UN - UBPD.
 *Acta de Comité No. 27 del 28 de febrero de 2022.pdf
 *Acta de Comité No. 28 del 31 de marzo de 2022.pdf</t>
  </si>
  <si>
    <t>Diseñar e implementar acciones de saberes e intercambios con universidades y centros de pensamiento es una actividad de carácter permanente.
 Para el periodo el avance se centró en acciones como la actualización de la base de datos d euniversidades, revisión de convenios no formalizados, coordinación de la cátedra de la Universidad Nacional.
 Se presentan soportes que dan cuenta de las actividades informadas.</t>
  </si>
  <si>
    <t>Durante el segundo trimestre se ha avanzado en las siguientes acciones:
 1. Actualización de la base de datos de universidades con las que se ha tenido relación y con aquellas que se podría establecer alguna articulación.
 2. Se realizaron actividades conducentes a la terminación anticipada de los convenios con universidades no formalizados por efecto de la ley de garantías, se envió un memorando a la Secretaría General para avanzar esta terminación anticipada.
 3. Se sostuvo reuniones con universidades para realizar acciones conjuntas de común acuerdo como seminarios u otras actividades que permitan visibilizar la búsqueda y la desaparición. 
 4. Para el desarrollo de la Cátedra sobre desaparición y búsqueda en el marco del convenio con la Universidad Nacional se concertó con el equipo de coordinación, la actualización del sites de google con el material de apoyo pertinente de cada sesión. Se realizó el seguimiento a la asistencia mediante formularios de google compartidos mediante Whatsapp con los participantes externos a la Universidad Nacional. Se hizo seguimiento a la convocatoria de panelistas en conjunto con el equipo de coordinación de la Cátedra y se hizo un trabajo articulado para la moderación y manejo de las sesiones.
 5. Se hizo el seguimiento al convenio Convenio 015 suscrito con la Universidad Nacional y se elaboró el informe semestral de las actividades llevadas a cabo. 
 Se anexan los siguientes soportes:
 1. Base de datos de Universidades: https://docs.google.com/spreadsheets/d/1QbGcCD8MrNEpq8Hf-ABM0EPquq0_XuQGiYXr6KwPLMk/edit#gid=2124007197
 2.Comunicaciones oficiales y actas de reunión que dan cuenta del proceso adelantado con las Universidades durante el segundo trimestre:
 *UBPD-3-2022-007119_Alcance oficio solicitud terminación anticipada UdeA.pdf
 *Solicitud de Modificación Contractual_Universidad de Antioquia
 *UBPD-3-2022-007125_Alcalce oficio solicitud terminación anticipada U caldas.pdf
 *Solicitud de Modificación Contractual_Universidad de Caldas
 3. Acta de Reunion 21-04-2022 Convenio U. de Caldas.pdf
 *Acta de Reunion 25-05-2022 U. Externado.pdf
 *Acta de Reunion 08-06-2022 Convenio U. de Caldas.pdf
 *Acta de Reunion 21-06-2022 Convenio U. de Caldas.pdf
 4. Soportes del desarrollo de la cátedra
 *Sites de google: Cátedra desaparición y búsqueda.
 *Formularios de asistencia por sesión del curso.
 *Seguimiento convocatoria a panelistas.
 5. Actas de reunión de las reuniones e informe de seguimiento al Convenio:
 * Acta de Comité No. 29 del 12 de mayo de 2022.pdf
 *Acta de Comité No. 30 del 23 de junio de 2022.pdf
 *Informe 6.pdf</t>
  </si>
  <si>
    <t>Actividad de carácter permanente, se presenta el desarrollo de actividades del periodo, con énfasis en:
Actualización de base de datos
Terminación de convenios no formalizados (ley de garantías)
Acciones conjuntas de visibilización de la Búsqueda con Universidades
Actividades Cátedra UNAL
Seguimiento Convenio 015 UNAL
Se relacionan soportes adecuados al informe de actividades.</t>
  </si>
  <si>
    <t xml:space="preserve">Durante el tercer trimestre se avanzó en las siguientes acciones: 
1. Actualización de la base de datos de universidades con las que se ha tenido relación y con aquellas que se podría establecer alguna articulación.
2. Se llevaron a cabo reuniones con universidades para realizar acciones conjuntas que permitan visibilizar la búsqueda y la desaparición. Con la Unimeta y para lograr la formalización de un convenio de cooperación con la Universidad Externado.
3. Se hizo seguimiento al Convenio 015 suscrito con la Universidad Nacional.  
4.En el marco del Convenio 015 se llevaron a cabo reuniones para lograr actividades con mayor alcance con las sedes territoriales de la Universidad Nacional, con Unimedios y con la Mesa de Gobernabilidad SUE. 
5. Para el desarrollo de la Cátedra sobre desaparición y búsqueda se definió con el equipo coordinador de la Cátedra el programa de la tercera versión 2022-2. Se realizó el seguimiento a la asistencia mediante formularios de google compartidos mediante Whatsapp con los participantes externos a la Universidad Nacional. Se viene actualizando un blog con material de apoyo de las sesiones. Se actualiza la Intranet con todas las sesiones que se realizan de la Cátedra. Se hizo seguimiento a la convocatoria de panelistas en conjunto con el equipo de coordinación de la Cátedra y se hizo un trabajo articulado para la moderación y manejo de las sesiones.
Se anexan los siguientes soportes: 
1. Base de datos de Universidades: 
2022_BdUniversidades
2. Actas de Reunión que dan cuenta del proceso adelantado con universidades: 
25-07-2022-Acta de Reunión - Unimeta.pdf
07-09-2022-Acta Reunion U. Externado.pdf
3. Actas de reunión del seguimiento al Convenio 015:
*31. Acta de Comité No. 31 del 28 de julio de 2022.docx.pdf
*32. Acta de Comité No. 32 del 08 de septiembre de 2022.docx.pdf
4.*06072022_ActaReunionSedesPresenciaNacional.pdf*06*07-2022 - Acta Reunión SUE.pdf
*07-07-2022 Acxta Reunión Unimedios.pdf
5.Soportes del desarrollo de la Cátedra sobre desaparición y búsqueda:
*Programa Cátedra sobre Desaparición y Búsqueda.pdf
*Blog Cátedra sobre desaparición y búsqueda 2022-2.pdf
*Formularios de asistencia por sesión cátedra 2022-2
*Seguimiento Convocatoria panelistas Cátedra Desaparición Forzada 2022-2.pdf </t>
  </si>
  <si>
    <t xml:space="preserve">Actividad de carácter permanente, con especial desarrollo en actividades de  apoyo a convenios con la Universidad Nacional y la cátedra.
</t>
  </si>
  <si>
    <t>Socializar la narrativa de búsqueda humanitaria y extrajudicial con servidoras y servidores de la UBPD a través de espacios de diálogo de experiencias internas y externas</t>
  </si>
  <si>
    <t>Se hizo un primer listado de las experiencias a divulgar y socializar en los espacios de dialogo UBPD acorde a la identificación de los hitos en el marco del indicador 33. Este listado y la metodología se va a discutir con la dirección general. 
 Se analizó toda la información recolectada sobre las recuperaciones realizadas por la UBPD en el municipio de San Jose del Fragua en Caquetá y se diseñaron las ipiezas de divulgación. De comúbn acuerdo con al Dirección General se definión posopner su divulgación hasta tener clara la metodología de retroalimentación. 
 Se identificaron los elementos claves del espacio de dialogo realizado sobre el RNFCIS conducido por la OACP
 Se adjuntan los siguientes soportes: 
 *Listado Espacios de Dialogo
 *pantallazo de la ubicación de la carpeta en el DRIVE.
 *Invitación al espacio de diálogo
 *Infografía elementos claves del espacio</t>
  </si>
  <si>
    <t>Aunque el documento formal de narativa no se tiene definitivo, uno de los compromisos era iniciar a utilizar e impulsar dicha narrativa, por lo cual las acciones presentadas en torno a esta actividad son muy pertinentes.
 Organizar el listado de experiencias a divulgar es el paso previo a iniciar los espacios internos de socialización necesarios para la comprensión y apropiación d ela narrativa.
 Se presentan soportes válidos para el reporte del periodo.</t>
  </si>
  <si>
    <t>Durante este trimestre se trabajó conjuntamente con la Dirección General y la OACP en la socialización de la ruta de los PRB. Se apoyó la edición del video en sus diferentes versiones, y se elaboró un formulario para recoger preguntas e inquietudes sobre la ruta. 
 Se contribuyó a la elaboración de la estrategia del leguaje claro que debe permear toda la narrativa de la UBPD, con el fin de que todas las socializaciones de las aciones de la Unidad cumplan con las estipulaciones allí previstas. Este aporte se hizo en coordinación con el grupo de Servicio al Ciudadano y la Oficina Asesora de comunicaciones y pedagogía. 
 Con base en el documento preliminar de la estrategia de lenguaje claro, se trabajó un piloto con la OAJ, sobre el manual de declaración de ausencia por desaparición y muerte presunta, con el objetivo de ser divulgado por esa oficina con los GITT. (la infografía está en revisión por lo que se adjunta el pantallazo con la ubicación del archivo). 
 Soportes:
 1. El formulario Ruta de los Planes Regionales de Búsqueda
 2. Acta de reunión Estrategia de Lenguaje Claro
 3. Pantallazo ubicación Manual de análisis declaración de ausencia</t>
  </si>
  <si>
    <t>Continuando la metodología de trabajo se avanzó en actividades propias de socialización de la narrativa de búsqueda, en paralelo a la construcción del documento definitivo, el cual ya se encuentra finalizado, pero a la espera de su validación, de acuerdo con el informe de segundo trimestre del indicador 33 del Plan de Acción.
Adicionalmente se observa el trabajo conjunto de diversas dependencias de la UBPD que van apropiando esta narrativa.</t>
  </si>
  <si>
    <t>Durante este trimestre la divulgación de la narrativa a traves de los espacios de dialogo se realizo a traves de las siguientes actividades:
1. La OGC coordino la socialización de la ruta de los PRB a los GITT a traves de dos (2) espacios de dialogo: 8 de Julio - GITT Quibdo; 2 de agosto - GITT Apartado. 
2. A traves de la realización del seminario internacional titulado: La Obligación Estatal de Búsqueda de Personas Desaparecidas. Este evento se realizo los dias 5 y 6 de septiembre.
3. A traves de las capacitaciones realizadas a los GITT por los referentes de la DTIPLOB. 
- 28 y 29 de julio GITT Barranquilla
- 3 y 4 de agosto GITT Sincelejo
- 25 y 26 de agosto GITT Monteria
- 15 y 16 de septiembre GITT Apartado
- 6 y 7 de septiembre GITT Ibague
- 20 y 21 de Septiembre GITT Bogotá
4. A traves de la preparación del espacio de dialogo sobre el proyecto de impulso a la identificación que se realizara el dia 13 de octubre.
5. A traves de la preparación de las presentaciones públicas a realizar en los meses que vienen sobre: Universo de Personas dadas por Desaparecidas, Registro Nacional de Fosas, Cementerios Ilegales y Sepulturas, y Enfoques Diferenciales</t>
  </si>
  <si>
    <t>Se reporta numerosas actividades que enmarcan la socialización  de la narrativa, que aunque se encuentra en construcción de un documento definitivo, se viene desarrollando a través de espacios, comunicaciones, piezas y demás en la UBPD:</t>
  </si>
  <si>
    <t>Identificar y sistematizar las lecciones aprendidas de la operativización de los PRB</t>
  </si>
  <si>
    <t>Durante el primer trimestre del año se avanzó en:
 * Diseño y ajuste de la metodología para identificar y sistematizar las lecciones aprendidas de la operativización de los Planes Regionales de Búsqueda, la cual tiene como objetivos: “conocer y comprender las experiencias de búsqueda que han tenido los equipos internos de trabajo en el marco de la operativización de los PRB; intercambiar y compartir aprendizajes de estas experiencias y generar reflexiones que permitan fortalecer el trabajo colectivo”. 
 * Recolección de información de fuentes secundarias (actas, documentos productos de consultorías) que sirven como contexto para la sistematización y análisis de las experiencias. 
 *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 Se realizó una propuesta para socializar con las y los servidores de la UBPD la metodología de construcción del Universo de Personas dadas por Desaparecidas, así como sus principales resultados, usos y alcances.
 A la fecha esta actividad no ha presentado retos adicionales a los relacionados con la dificultad de articular (por tiempos) los trabajos con los diferentes grupos de trabajo.
 Se adjunta como soporte:
 1. Documento con la metodología preliminar para identificar y sistematizar las lecciones aprendidas de la operativización de los Planes Regionales de Búsqueda. - https://docs.google.com/document/d/1hwHFJWY_NWwW-0rRA5fLrXnO95O3FVSQWLKvY1TnEjU/edit?usp=sharing 
 2. Link de la carpeta donde se organizó la información recolectada. A esta información no se da acceso porque se trata de documentos internos de trabajo que no estamos autorizados a difundir. - https://docs.google.com/document/d/18usq_zh9X0q6hy1GqnlMVlfm4XzcDjyOxqbVbeZyefM/edit?usp=sharing 
 3. Correo enviado a los GITT para promover la visibilización e intercambios de experiencias del trabajo. 
 4.Cuadro de seguimiento de las respuestas de los GITT. 
 - https://drive.google.com/drive/folders/1y7jKqp-YZ79gjdBR7_dBqTw5EVLau4um?usp=sharing 
 5. Documento con la propuesta para socializar con las y los servidores de la UBPD la metodología de construcción del Universo de Personas dadas por Desaparecidas, así como sus principales resultados, usos y alcances. 
  -https://docs.google.com/document/d/1l8i2XNTt3cQKPu036VHAACzyEc65VNs5/edit?usp=sharing&amp;ouid=106082683238471971316&amp;rtpof=true&amp;sd=true</t>
  </si>
  <si>
    <t>Se presenta reporte conjunto de las actividades "identificar y sistematizar las lecciones aprendidas de la operativización de los PRB" y "Elaborar la memoria institucional 2021", pues para el presente periodo se cruzan en las actividades reportadas.
 Se ha recolectado información y se aportan los soportes.</t>
  </si>
  <si>
    <t>Durante el segundo trimestre del año se avanzó en: 
 1. Tres puntos de enfoques de identificación de los aprendizajes del proceso de búsqueda:
 a. Identificación de los aprendizajes del proceso de investigación a patir de la intervención del cementerio de San Miguel en Samaná (2019-2022)
 * Se completó una línea del tiempo que registra las diferentes acciones que componen el proceso de búsqueda
 * Se construyeron las preguntas para la identificación de aprendizajes en los siguientes temas: la investigación H y E, el aboirdaje del cementerio, el seguimiento a la identificación de los cuerpos y las entregas dignas. 
 * Se realizó una primera entrevista con el referente de la Dirección técnica de información del GITT.
 b. Identificación de aprendizajes a partir del Análisis comparativo de la construcción/implementación de 2 PRB
 * Se estructuró la metodología de identificación de aprendizajes y los criterios de comparación. Se coordinó con la Subdirectora de Análisis la selección de los PRB a comparar: Sarae y Caquetá Norte
 * Se hizo una primera entrevista con la persona encargada del análisis de información del GITT de Florencia.
 c. Aportantes de información
 * Se participó en el segundo encuentro de Círculo de Saberes Creativos de la Corporación Reencuentros, apoyando en la sistematización de los saberes y aprendizajes alrededor de su participación en el proceso de búsqueda. 
 2. Se coordinaron encuentros entre la DG, los referentes de la DT del nivel central para los GITT para la apropiación de la Ruta de los Planes Regionales de Búsqueda: 4 espacios de apropiación con los GITT: Barranquilla, Sincelejo, Bogotá, Ibagué, Caquetá, Villavicencio, Mocoa y San José del Guaviare. Se elaboraron relatorías y se recogen las inquietudes y respuestas generales así como los compromisos de cada espacio. Como soporte se adjuntan las invitaciones, listados de asistencia y las relatorías de los 2 primeros espacios, las demás se encuentran en elaboración. 
 Soportes:
 1. Pantallazo de la entrevista con el referente de información. - (Encuentro sistematización Samaná.pdf)
 2. Pantallazo de la entrevista con el GITT de Florencia - (Encuentro sistematización PRB Norte del Caquetá.pdf)
 3. Pantallazo de los apuntes del Segundo Encuentro del CSC con la Corporación Reencuentros (Se presenta una línea de tiempo debido a que esta tiene información reservada) - (Pantallazo Apuntes de CSC Corporación Reencuentros.png)
 4. Pantallazo de la línea del tiempo de las acciones de Samaná (Se presenta una línea de tiempo debido a que esta tiene información reservada) - (Linea del tiempo de la intervención en Samaná.png)
 5. Preguntas de investigación para el trabajo de Samaná (Preguntas de investigación Samana.xlsx)
 6. Documento con la estructura de la investigación comparativa de la construcción/implementación de 2 PRB (Propuesta metodológica construccion-implementación 2 PRB.pdf)
 7. 10-06-2022-Invitación Explicación Ruta.jpg
 8. 24-06-2022-Invitación Explicación Ruta.jpg
 9. 28-06-2022- Listado Asistencia (Villavicencio, Mocoa).pdf
 10. 29-06-2022- Listado Asistencia (San José del Guaviare).pdf
 11. 10-06-2022 - Relatoría Espacio con GITT explicación Ruta PRB (Barranquilla, Sincelejo).pdf
 12. 24-06-2022 - Relatoría Espacio con GITT explicación Ruta PRB (Bogotá, Ibagué, Caquetá).pdf</t>
  </si>
  <si>
    <t>Se presenta informe de trabajo conjunto con GITTs y con con referentes de nivel central, con el objetivo de avanzar en la apropiación de la ruta  de los PRB.  Se anexan listados de asistencia y relatorías de dichos espacios.
También, se reporta el avance en tres vías: 1. Identificación de aprendizajes  Samaná; 2. Identificación de aprendizajes a partir del Análisis comparativo de la construcción/implementación de 2 PR (Sarare y Caquetá Norte. 3. Sistematización de saberes y aprendizajes dle encuentro del círculo de Saberes Creativos.</t>
  </si>
  <si>
    <t>Durante el tercer trimestre del año se avanzó en:
a. Identificación de los aprendizajes del proceso de investigación a patir de la intervención del cementerio de San Miguel en Samaná (2019-2022)
* Se entrevistó a 5 personas que participaron en el proceso (Dupla encargadas, referente recuperación, referente identificación y coordinadora territorial).
* Se sistematizaron las entrevistas para su análisis.
* Se escribieron borradores de los capítulos de documento analìtico que incluye la identificación de aprendizajes.
b. Se recolectó información para hacer el Análisis comparativo de la construcción/implementación de 2 PRB
* Se entrevistó a 3 personas (dos referentes de información para los GITT Florencia y Arauca; 1 ex-referente de participación para el GITT Arauca)
* Se sistematizaron 2 de las entrevistas para su análsis. Continuya el proceso para la construcción del docuemnto que inclutye la identificación de aprendizajes
c. Se coordinaron encuentros entre la DG, los referentes de la DT del nivel central para los GITT  para la apropiación de la Ruta de los Planes Regionales de Búsqueda: 2 espacios de apropiación con los GITT:  Quibdó, Arauca, Cúcuta y Apartadó Se elaboraron relatorías y se recogen las inquietudes y respuestas generales  así como los compromisos de cada espacio. Como soporte se adjuntan los listados de asistencia y las relatorías de los espacios.  
Se avanzó en una matriz con preguntas y respuestas derivadas del proceso de apropiación de la ruta de los PRB que se viene adelantando con la Directora General y se participó en los pilotos de divulgación de la ruta con equipos de nivel central impulsados por la OACP.
Soportes: 
1. Pantallazo_sistematización_entrevistas_Samana.png
2. Pantallazo_borrador_Samana.png
3. Pantallazo_sistematización_entrevistas_PRB.png
4. 08-07-2022- Listado Asistencia - Apropiación Ruta de los PRB (Quibdó, Arauca, Cúcuta)
5. 02-08-2022- Listado Asistencia - Apropiación de la Ruta de los PRB (Apartadó)</t>
  </si>
  <si>
    <t>Se observa el avance en la sistematización y registro de leciones aprendidas en los espacios de participación planteados.  Se presentan soportes que dan cuenta de dichas acciones.</t>
  </si>
  <si>
    <t>Elaborar la memoria instritucional 2021</t>
  </si>
  <si>
    <t>Durante el segundo trimestre del año se avanzó en la estructuración de la memoria institucional, se estableció el cronograma de avance y el plan de redacción de la misma. Se avanzó en la sistematización de fuentes secundarias recogidas en el primer trimestre y se identificaron otras fuentes. Se proyectó una serie de entrevistas a realizar en el segundo semestre del año. 
 Se adjunta como soporte.
 1. Estructura de la memoria institucional 2021-2022. 
 2. Cronograma de actividades para el avance de la memoria institucional.
 3. Carpetas con los insumos para la memoria institucional. (se adjuntan las carpetas con las fuentes de información secundaria)</t>
  </si>
  <si>
    <t>Se presenta avance  en estructura del documento final de memoria institucional, con cronograma detallado para la vigencia. 
Adicionalmente, se presentan las fuentes de información secundaria sistematizadas y el avance en entrevistas correspondientes.
Las evidencias dan cuenta del reporte presentado.</t>
  </si>
  <si>
    <t xml:space="preserve">Durante el tercer trimestre del año se realizó un avance de la escritura del documento, se ha avanzado en algunos capítulos que marcan los  hitos definidos a incluir en la memoria. Se hizo revisión de documentos primarios y secundarios producidos en la UBPD para docuemntar otros hitos. Se adelantaron cinco entrevistas que permitieron ubicar puntos clave y entendimeinto de los temas escogidos para hacer parte de esta memoria.. 
 Como soportes se adjuntan:
 1. Versión actual de la memoria institucional (Borrador a 30 de septiembre de 2022).
MemoriaInstitucionalUBPD_2021-2022_OGC_30_Se_2022
https://drive.google.com/file/d/1nefJcY94OqVAuI7UjJu7fO2Zq_gAUDzD/view?usp=sharing 
 2. Pantallazos de las entrevistas programadas y realizadas en el trimestre.
EntrevistasTercerTrimestre_2022_MemoriaInstitucional
https://drive.google.com/file/d/1K11n0qQ8cBzrvDslFM72S_9qQIIENYVH/view?usp=sharing 
 3. Carpeta con soportes consultados para la realización de la memoria.
https://drive.google.com/drive/folders/1nsQ9TjfxrGmJSR8wCSlxFBhQctlBLErB?usp=sharing </t>
  </si>
  <si>
    <t>Se continúa escribiendo la memoria institucional y trabajando en acciones como entrevistas, sistematización e investigación permanente que conjugan los conocimientos y saberes necesarios que se deben articular en el documento.</t>
  </si>
  <si>
    <t>Elaborar el informe de gestión 2018-2022</t>
  </si>
  <si>
    <t>Con el fin de contar con insumos para la preparación del informe de gestión institucional de 2018 - 2022, desde finales del año 2021, la OAP conjuntamente con la SGTT avanza en la preparación de una base de datos que contempla el registro de las cifras correspondientes a los resultados de la gestión de la entidad desde su creación, diferenciadas por trimestres, por año y por plan regional de búsqueda.  Durante el trimestre se han realizado diferentes mesas de trabajo para revisar los datos y el diligenciamiento de la matriz. A la fecha se encuentra pendiente el envío formal por parte de la SGTT de la matriz diligenciada. 
Se encuentra en trámite la definición del plan de trabajo para la recolección de información y la elaboración del informe de gestión de los 5 años de la entidad.</t>
  </si>
  <si>
    <t>De acuerdo con el avance reportado, se evidencia gestión en cuanto a la preparación de cifras claves que representan los resultados de la gestión de la entidad desde su creación. Sin embargo,es necesario agilizar las labores de definición de la estructura del informe y el plan de trabajo para la recolección de información y la respectiva consolidación y validación.</t>
  </si>
  <si>
    <t>Durante el mes de mayo y junio se realizó la revisión de los requerimientos normativos vigentes asociados con el acta de informe de gestión que debe elaborarse al finalizar el periodo de administración del representante legal de una entidad pública. Para el caso del componente de INFORME RESUMIDO O EJECUTIVO DE LA GESTIÓN, se elaboró propuesta de contenidos y se avanzó en el diligenciamiento preliminar de los diferentes aspectos definidos, teniendo en cuenta la información que ya fue consolidada en los informes de gestión anuales de vigencias anteriores. (Anexo 1. Propuesta estructura informe de gestión 2018-2023)
Adicionalmente, se realizó una propuesta de cronograma para la preparación de este componente, contemplando dos fechas de corte: 30/09/2022 y 31/12/2022. (Anexo 2. Propuesta cronograma informe de gestión 2018-2023)
La estructura del componente de INFORME RESUMIDO O EJECUTIVO DE LA GESTIÓN y el cronograma propuesto para la preparación del mismo, fue socializado al asesor de la Dirección General para su revisión preliminar. Se encuentra pendiente la presentación a la Directora General de esta propuesta, con el fin de validarla y obtener sus observaciones y comentarios al respecto.
Para los demás componentes del acta de informe de gestión asociados con: SITUACIÓN DE LOS RECURSOS, PLANTA DE PERSONAL, OBRAS PÚBLICAS, EJECUCIÓN PRESUPUESTAL, CONTRATACIÓN, REGLAMENTOS Y MANUALES y CONCEPTO GENERAL, se identificaron las posibles áreas responsables y se programó reunión con dichas áreas para ser desarrollada el 8 de julio de 2022.</t>
  </si>
  <si>
    <t>Se evidencian labores previas de construcción y análisis de la información que será incluida en el informe de la Directora General.
Para la construcción del documento se sugiere analizar los mínimos requeridos por el DAFP y el Indice de Transparencia y Acceso a la Información.
Finalmente, se sugiere continuar trabajando con la SGTT para la posible inclusión de un histórico de cifras y principales resultados de la implementación de acciones humanitarias por Plan Regional de Búsqueda. Esto brinda un contexto de los avances en terminos de cifras.</t>
  </si>
  <si>
    <t xml:space="preserve">Durante el periodo se dio continuidad a la planificación de la elaboración del informe de gestión 2022 y 2018-2023. El 8 de julio de 2022 se realizó reunión con la Secretaria General, la Subdirección Administrativa y Financiera y la Subdirección de Gestión Humana, con el fin de revisar los componentes del acta de informe de gestión asociados con: SITUACIÓN DE LOS RECURSOS, PLANTA DE PERSONAL, OBRAS PÚBLICAS, EJECUCIÓN PRESUPUESTAL, CONTRATACIÓN, REGLAMENTOS Y MANUALES y CONCEPTO GENERAL. Se establecieron compromisos y un cronograma con 2 fechas de corte para el reporte correspondiente. (Anexo 1. Correo cronograma entrega de información Informe de cierre Ley 951)
De igual forma se dio continuidad a la preparación de la propuesta de estructura del informe de gestión 2022 y 2018-2023. Se recibió retroalimentación de la Directora General y se incorporaron ajustes en la estructura presentándola por bloques temáticos y mensajes claves asociados. Dicha propuesta se socializó en reunión con la Directora General el 19.09.2022 y se obtuvo un visto bueno al respecto. (Anexo 2. Estructura informe de gestión vigencia 2022 y periodo 2018-2023).  
Asimismo, desde la Dirección General se convocó a reunión a todos los miembros del equipo directivo el 20.09.2022, en la cual se dieron lineamientos generales acerca de la preparación del informe y se socializó a todo el equipo su estructura, aclarando las fechas de corte respectivas y la necesidad de disponer de dos informes: uno de 2022 y otro para del periodo 2018-2022. (Anexo 3. Lista de asistencia 20.09.2022 - Informe de gestión 2022 y 2018-2022) 
Posteriormente a esta reunión, desde OAP se remitió por correo electrónico la solicitud formal de elaboración de los dos informes en mención con un primer corte: 30.09.2022, a ser entregado el 28.10.2022. (Anexo 4. Correo solicitud elaboración informe de gestión 2022 y 2018-2022)
</t>
  </si>
  <si>
    <t>Se evidencia lo reportado en el informe final, y el cronograma establecido para el diligenciamiento del mismo</t>
  </si>
  <si>
    <t>Socializar a la UBPD, a las entidades públicas, a las personas que buscan (familiares, allegados, organizaciones, movimientos, plataformas y comunidades), y a la sociedad en general el resultado de la fase II del PNB.</t>
  </si>
  <si>
    <t>Dirección General, Oficina Asesora de Comunicaciones y Pedagogía, Oficina de Gestión del Conocimiento,  Asesor de la Dirección General encargado de PNB</t>
  </si>
  <si>
    <t>Se realizó una reuniones de articulación con el equipo de la Dirección General y la SGTT, en la que se presentó desde la Dirección General la propuesta de cronograma de socialización del PNB al cual se le hicieron sugerencias de ajustes desde la SGTT, especificamente en el tema de la socializacion ya que la propuesta de la direccion general estaba en realizarse a travez de una rueda de prensa y se sugirió que tambien se requiere hacer una devolución a los mismos grupos con quienes se trabajo la construcción del documento, para lo cual la SGTT proyectó recursos, se sugirió tambien dejar el cronograma en acciones estrategicas y discriminado con tareas puntuales como designar un encargado ya que seria un detalle muy exhaustivo y convenia presentar acciones concretas a la Directora.</t>
  </si>
  <si>
    <t>Esta actividad se encuentra prevista para el primer semestre de 2022. Así las cosas, se sugiere que la materialización de la misma se plenee durante el mes de abril de 2022. De esta forma, se podrían agendar con antelación a las personas, familias, entidades, organizaciones, plataformas, movimientos y comunidades que se encuentran involucradas en los procesos de búsqueda y que deban conocer el Plan Nacional de Búsqueda. Asi mismo, preparar el operador logístico y mecanismo de socialización requerido, de tal forma, que la socialización se realice de de forma acertada antes de culminar el mes de junio.</t>
  </si>
  <si>
    <t>la UBPD bajo el liderazgo de la Dirección general, realizó la socialización y presentación oficial del PNB ante víctimas, organizaciones de la sociedad civil, entidades estatales, cooperación internacional  y ciudadania en general mediante una transmisión a través de la plataforma youtube. 
En la socialización se presentó al país los criterios a partir de los cuales se desarrolló el ejercicio de analisis y priorizacion de la búsqueda, dichos criterios giraron en torno a 5 preguntas orientadoras: ¿A quiénes estamos buscando? ¿En dónde les estamos buscando y seguiremos haciéndolo?  ¿En dónde les desaparecieron? ¿Con quiénes les estamos buscando y les buscaremos?, que incluyen la comprensión desde los enfoques diferenciales, de género (mujeres y población LGBTIQ+) y étnicos, así como el enfoque territorial. 
Aunado a lo anterior, se compartió con la audiencia la estrategia de priorización comprendida como la ruta sistemática y masiva que se viene trazando para direccionar y coordinar la búsqueda de las personas desaparecidas. Este método propende por fijar los criterios y horizontes que definen hacia dónde se focalizan los esfuerzos en beneficio de la agilización de la búsqueda garantizando la eficiencia, efectividad y racionalidad de los esfuerzos de las instituciones en procura de la satisfacción oportuna y adecuada de los derechos de las víctimas a la verdad y la reparación.</t>
  </si>
  <si>
    <t>Luego de la socialización y presentación oficial del PNB ante víctimas, organizaciones de la sociedad civil, entidades estatales, cooperación internacional  y ciudadania en general realizada en el mes de junio, la UBPD viene avanzando en consolidar la propuesta de socialización interna del Plan Nacional de Búsqueda.</t>
  </si>
  <si>
    <t>Aunque se evidencia los correos de solicitud de propuestas de socialización al interior de la UBPD, aun no se realiza la socialización. Se espera para el cuarto trimestre del 2022 que la SGTT lidere el impulso a la implementación de las estrategias definidas y aprobadas en el PNB, el cual se esperaba para el 2do semestre de la vigencia</t>
  </si>
  <si>
    <t>Identificación de experiencias dentro de los Planes Regionales de Búsqueda de los hitos definidos</t>
  </si>
  <si>
    <t>Se construyó un documento donde se define lo que se entiende por hito: https://docs.google.com/document/d/18Ya-K_hF1tf_Aghl_N-yemOrYPoHCTyx/edit?usp=sharing&amp;ouid=103306234668114788237&amp;rtpof=true&amp;sd=true. 
 A su vez se logra identificar (9) hitos a trabajar durante el 2022: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t>
  </si>
  <si>
    <t>Se Presenta el documento en construcción donde se presenta definición de hitos y exploración de las experiencias.
 Es importante definir o actualizar si son 9 0 10 hitos los que se identifican.</t>
  </si>
  <si>
    <t xml:space="preserve">"Durante el segundo trimestre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
</t>
  </si>
  <si>
    <t>Reporte compartido actividades 57 y 58 y relacionadas con Indicador 34 "HItos"
Se observan acciones en torno a la definición de los nueve (9) hitos, la sistematización de información de los mismos (información confidencial, sistematización de los PRB (el reporte menciona siete (7), por lo que se recomienda avanzar  en todos  o si no se plantea este alcamnce, comentar en este espacio de reporte el ¿por qué?) y el trabajo de divulgación y socialización, en cada uno de los nueve hitos identificados, de manera presencial, virtual, en redes sociales, en la página WEB etc...
La definición de hitos es:
1.Participación
2.Aportantes
3.Escenarios complejos
4.Universo
5.Lineas de Investigación
6.Proyecto de Impulso
7.PRB
8.RENFCIS
9.PNB (incluida la articulación interinstitucional). 
El avance presentado y validado en sus eviencias permite posicionar el estado del indicador en "óptimo" con el 50% de cumplimiento proyectado para el primer semestre cumplido.  Las dificultades se centran en la articulación de áreas y temas y en la delimitación de información y acciones por cada hito.
La identificación de hitos ya se encuentra finalizada y se procede a actividades de sistematización y divulgación.</t>
  </si>
  <si>
    <t>Esta actividad finalizó en el segundo semestre.</t>
  </si>
  <si>
    <t>Actividad Finalizada en periodo anterior.</t>
  </si>
  <si>
    <t>Sistematizar y divulgar los hitos de la búsqueda humanitaria con insumos de la Dirección General (DG), las Direcciones Técnicas (DT), los Grupos Internos de Trabajo Territorial (GITT) y los Planes Regionales de Búsqueda (PRB)</t>
  </si>
  <si>
    <t>Se avanzó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Se avanzó en la recolección de información de fuentes secundarias (actas, documentos productos de consultorías) que sirven para la sistematización y análisis de las experiencias que nutren los hitos.
 Se realizó una propuesta para socializar con las y los servidores de la UBPD la metodología de construcción del Universo de Personas dadas por Desaparecidas, así como sus principales resultados, usos y alcances.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Link de la carpeta donde se organizó la información recolectada. A esta información no se da acceso porque se trata de documentos internos de trabajo que no estamos autorizados a difundir. - https://docs.google.com/document/d/18usq_zh9X0q6hy1GqnlMVlfm4XzcDjyOxqbVbeZyefM/edit?usp=sharing 
 Cuerpo del correo enviado a los GITT para promover la visibilización e intercambios de experiencias del trabajo. 4.Cuadro de seguimiento de las respuestas de los GITT. . - https://drive.google.com/drive/folders/1y7jKqp-YZ79gjdBR7_dBqTw5EVLau4um?usp=sharing 
 Documento con la propuesta para socializar con las y los servidores de la UBPD la metodología de construcción del Universo de Personas dadas por Desaparecidas, así como sus principales resultados, usos y alcances. - https://docs.google.com/document/d/1l8i2XNTt3cQKPu036VHAACzyEc65VNs5/edit?usp=sharing&amp;ouid=106082683238471971316&amp;rtpof=true&amp;sd=true</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</si>
  <si>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Es posible ampliar el detalle respecto a la definición de los hitos reportada? cómo se hizo dicha definición? con quién se trabajó? en qué espacios? etc... en caso positivo anexar también soportes que evidencien la actividad.
 De los soportes relacionados, hace falta el cuadro de seguimiento de las respuestas a los GITT. (soporte 4)</t>
  </si>
  <si>
    <t>De acuerdo con la sistematización de los hitos, se ha avanzado en la planificación de acciones de su divulgación a través de eventos de socialización tanto a nivel interno como externo para aportar al posicionamiento. Así, vale la pena mencionar la planificación de los espacios de socialización de Enfoques Diferenciales (proyectado para la semana del 21 al 25) del Universo (proyectado para el 10 de diciembre) y del Proyecto Impulso a la Identificación (proyectado para la última semana de octubre).</t>
  </si>
  <si>
    <t>Retroalimentación Indicador HITOS:
Se observa un completo reporte de actividades en tono a los nueve (9) hitos identificados y definidos; el avance proyectado para el periodo se centraba en "Haber sistematizado la mayor parte de los hitos identificados y habremos avanzado en la divulgación de estas iniciativas, procesos y acciones tanto al interior como al exterior de la UBPD", al contrastar la información se demuestra el desarrollo de estas acciones tanto a nivel interno como externo.
En el periodo anterior ya se había avanzado casi totalmente con el proceso de sistematización, sin embargo, este registro es permanente conforme a las acciones de divulgación desarrolladas.
El indicador se encuentra en estado "óptimo" de cumplimiento, alcanzando una ejecuión del 80% de su proyección para la vigencia 2022.</t>
  </si>
  <si>
    <t>Implementar la estrategia de divulgación de la narrativa de la búsqueda humanitaria y extrajudicial frente a los hitos, a través de cubrimiento y divulgación de los Planes Regionales de Búsqueda, la estrategia Círculo de Saberes, la preproducción, producción y posproducción de Series Documentales en distintos formatos sobre los Planes Regionales de Búsqueda y acciones de apropiación social de los Planes Regionales de Búsqueda.</t>
  </si>
  <si>
    <t>Auunque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 años del colectivo 82.</t>
  </si>
  <si>
    <t>Como ya se ha comentado respecto a la narrativa, su apropiación y divulgación, este es un proceso que se viene adelantando en paralelo a las actividades de construcción del documento y su posterior validación.
Es por esto que se convierte en una actividad de carácter permanente en cada uno de los espacios, piezas y comunicaciones generadas por las dependencias resonsables.
Se adjuntan evidencias a manera de muestra de este trabajo que se viene adelantando.</t>
  </si>
  <si>
    <t>La apropiación y divulgación de la narrativa es una actividad de caracter permanente.
Se evidencia que para el tercer trimestre este documento base fue compartido al interior de la OACP</t>
  </si>
  <si>
    <t>Socializar los resultados de la caracterización de particularidades, necesidades y expectativas y de la evaluación de la percepción frente a las respuestas la UBPD de 12 grupos de interés; y determinar los aspectos críticos y prioritarios de estos  resultados.</t>
  </si>
  <si>
    <t>Durante los meses de enero a marzo se realizaron las siguientes acciones:
  *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Se realizaron las diapositivas que resumen los principales hallazgos de las caracterizaciones de particularidades, necesidades y expectativas, y medición de la percepción de 12 grupos de interés.
  Esta actividad no ha presentado desafíos a la fecha. Se espera realizar las socializaciones a partir del mes de abril.
  Se adjunta como soporte: 
  * Link de acceso al mapa de grupos de interés
  * Presentaciones de resultados de las caracterizaciones de particularidades, necesidades y expectativas, y medición de la percepción de 12 grupos de interés</t>
  </si>
  <si>
    <t>Se presenta reporte de actividades del trabajo previo a la socialización, orientado a la actualización del mapa de grupos de interé y la preparación de las presentaciones a grupos de interés
 Se plantea el inicio de socializaciones para el mes de abril.</t>
  </si>
  <si>
    <t>Se incluyeron en el mapa de los grupos de interés, los convenios que se han suscrito desde el año 2018 y hasta la fecha con la Unidad y que tiene relacion con los grupos de interés.
 Entre el el 27 de abril y el 19 de mayo se realizaron dos espacios de presentación de los resultados de los grupos de interés trabajados durante el 2021, en estos espacios se presentaron:
 *Mapa ajustado de los grupos y sus relaciones
 *Grupo de interés personas que buscan
 *Grupo de interés personas que participaron del conflicto armado como integrates de una organización
 *Grupo de interés entidades públicas cercanas a la búsqueda
 Uno de los retos que surgio en esta actividad fue la poca asistencia a los espacios, por este motivo se esta construyendo una estrategia complementaria para presentar los demás grupos de interés y hacer énfasis en los que ya se presentaron. Se plantearon nuevs socializaciones en grupos mas pequeños.
 Las fichas resumen de cada grupo trabajado y los docuemntos fueron socializados con las sesoras de la Dirección General para que los resultados de esta investigación sean utilizados en el relacionamiento externo de la Unidad
 Como soporte se adjuntan:
 1. Los listados de asistencia
 2. Las presentaciones.
 *Link del mapa de GI: https://embed.kumu.io/f95f07142c78ddda8a47c1397908ed9a#mapa-de-relaciones-de-la-ubpd-con-los-grupos-de-interes</t>
  </si>
  <si>
    <t>Se observa avance en la actualización del mapa de grupos de interés, incluyendo los convenios suscritos, además, avance en la socialización de resultado, avance que se dió tanto a externos como al interior de la entidad, como el grupo asesor de la Dirección,.
Es importante trabajar en la estrategia para lograr mayor alcance y asistencia de estas socializaciones.
Se adjuntan soportes como listados de asistencia y las presentaciones que sirvieron de apoyo a las sesiones.</t>
  </si>
  <si>
    <t>*El 11 de agosto hubo una socialización hacia toda la Unidad sobre los resultado de la caracterización de particularidades, necesidades y expectativas de las Personas que Buscan en coordinación con la DTPCVED.
*Se subió el mapa de Grupos de Interés y los respectivos documentos a la Intranet de la UBPD para su difusión
*Se crearon 13 infografías para difundir los resultados de los grupos caracterizados en la UBPD
Soportes:
* 11-08-2022- Socialización del estudio sobre las particularidades, necesidades, expectativas y percepción del Grupo de Interés: Personas Que Buscan (respuestas)
* Link de la intranet donde resposa el mapa y los documentos: https://intranet.ubpdbusquedadesaparecidos.co/mapa-de-relaciones-de-la-ubpd-con-los-grupos-de-interes/
*Carpeta con las infografías (borrador) para la difusión - (Infografías borrador)</t>
  </si>
  <si>
    <t>Se presentan reportes de actividades de socialización, material para la difusión de los resultados de las caracterizaciones y sobre la información de la percepción encontrada en grupos de interés.
Adicionalmente se realizó una socialización masiva a toda la entidad, para empezar a entender y apropiar en servidoras y servidores, quiénes són y qué piensan nuestros interlocutores primarios.</t>
  </si>
  <si>
    <t>Caracterizar las particularidades, necesidades y expectativas de los diferentes grupos de interés con los que la UBPD se relaciona, e identificar y evaluar las percepciones de estos grupos frente a las respuestas que brinda la UBPD en el proceso de búsqueda de personas dadas por desaparecidas</t>
  </si>
  <si>
    <t>Grupo de servicio al ciudadano, Dirección Técnica de Participación, Contacto con las Víctimas y Enfoque Diferenciales, Subdirección General Técnica y Territorial</t>
  </si>
  <si>
    <t>Durante el primer trimeste se desarrollaron las propuesta para la implementación de las metodologías e instrumentos de caracterización de particularidades, necesidades y expectativas de los grupos de interés denominados: “Gremios y Empresas”; "Otras entidades públicas"; "academia y centros de pensamiento"; "grupos etnicos"; "Organizaciones, colectivos, movimientos y plataformas"; y "espacios interinstitucionales". Las metodologias de caracterización fueron diseñadas por el Observatorio de Paz y Conflicto (OPC) de la Universidad Nacional de Colombia en el marco del contrato 165 de 2020. Algunas de estas tuvieron que ser actualizadas según las relaciones y dinámicas recientes de la UBPD con cada grupo de interés, y además se complementaron con preguntas para identificar la percepción de los grupos de interes frente a las respuestas que brinda la UBPD. Se avanzó en una reunión con Natalia Lozano de la Dirección General, quien hizo una explicación de la relación con el Ministerio del Interior.
  Se adjunta como soporte:
  * Actas de reuniones de equipo
  * Propuestas de implementación de las metodologías e instrumentos de caracterización de particularidades, necesidades y expectativas de 6 grupos de interés.
  * Lista de asistencia reunión Natalia Lozano.</t>
  </si>
  <si>
    <t>El proceso de caracterización iinciado en la vigencia anterior, se continúa con las propuestas para implementación de la metodología para seis (6) grupos, y reuniones de aproximación.
 Se presentan soportes adecuados para las actividades reportadas.</t>
  </si>
  <si>
    <t>En el segundo trimestre se dió inicio a la implementación de los instrumentos de recolección de información de los grupos de interés: “Sector privado y servicios”; "Otras entidades públicas"; "academia y centros de pensamiento".
 Avances por grupo de interés:
 Grupo Sector privado y servicios
 Se realizaron reuniones con servidoras/es de SGH y la SAF para conocer la naturaleza del relacionamiento de la Unidad con empresas prestadoras de servicios de salud, administrativas, cajas de compensación, vigilancia, entre otras. Se enviaron 45 cuestionarios y se obtuvieron 10 respuestas. Se realizaron 6 entrevistas y el documento de análisis de la información cuantitativa y cualitativa se encuentra en construcción. El documento estará disponible a finales del mes de julio. 
 Grupo Otras entidades públicas
 Se realizaron reuniones con la SAF, la OCI, la OAP y la SG para conocer la naturaleza del relacionamiento y se enviaron 9 cuestionarios de los cuales hasta el momento, se han recibido 3 respuestas.
 Grupo Academia y centros de pensamiento
 Se enviaron 45 cuestionarios a universidades y centros de pensamiento en el territorio nacional. A la fecha se han recibido 8 respuestas de Universidades y se han realizado 3 entrevistas. 
 Grupos étnicos
 Se han realizado reuniones con servidoras de la DTPCVED del grupo interno de trabajo de asuntos étnicos, donde se ajustaron los instrumentos metodológicos y cuestionarios de aplicación y se identificaron posibles espacios para la recolección del información. 
 Organizaciones, colectivos, movimientos y plataformas
 Se realizó una reunión con servidoras de la DTPCVED asignada a este tema, se discutio el cuestionario, la metodología y la muestra pertinente, representativa de las diferentes voces, pero no estadísticamente. 
 Se realizaron reuniones con CICR con el fin de coordinar el ajuste de la metodología y los instrumentos y su aplicación en territorio. Se estableció un cronograma para el desarrollo de toda la actividad.
 Espacios interinstitucionales
 Se realizó una matriz en la que se registraron espacios de esta naturaleza y su relacionamiento con la UBPD.
 Retos:
 Uno de los retos del proceso, ha sido la falta de respuesta de algunos actores para participar del estudio, principalmente de los actores del grupo: "Otras Entidades pùblicas". Tambièn ha sido lenta la articulación con algunas oficinas de la UBPD para coordinar agendas e impulsar espacios de trabajo conjuntos.
 Se adjunta como soporte:
 * Actas de reuniones de equipo y listado de asistencia 
 * Se adjunta listado de asistencia reunión con SGH
 * Se adjunta listado de asistencia reunión con SAF
 *Se adjunta listado de asistencia reunión con OAP
 *Se adjunta listado de asistencia reunión con SG
 *Se adjunta listado de asistencia (Grupos étnicos) reunión con DTPCVED
 Se adjunta listado de asistencia (OMCP) reunión con DTPCVED
 *Se adjunta listado de asistencia (OMCP_Espacios Interinstitucionales) reunión con DTPCVED
 *Se adjunta listado de asistencia (OMCP) reunión con CICR
 *Instrumento construido conjuntamente con el CICR
 *Pantallazos número de respuestas recibidas por cada instrumento (Sector privado y servicios; otras entidades públicas; academia y centros de pensamiento)</t>
  </si>
  <si>
    <t>El informe relata el avance en el proceso de caracterización de grupos de interés, que para este periodo incluye el inicio a tres (3) nuevos grupos.
Adicionalmente presenta avances en algunos de los demás grupos de interés que ya habían iniciado su caracterización en periodos o vigencias anteriores.
Sería de utilidad para el seguimiento adecuado d elas actividades y el conocimiento en general de este proyecto, conocer una cuantificación detallada que integre el total de grupos de interés, el estado de avance de cada uno y alguna proyección  sobre las actividades a desarrollar.</t>
  </si>
  <si>
    <r>
      <rPr>
        <b/>
        <sz val="10"/>
        <color rgb="FF000000"/>
        <rFont val="Arial"/>
        <family val="2"/>
      </rPr>
      <t>Avances por Grupo de Interés:</t>
    </r>
    <r>
      <rPr>
        <sz val="10"/>
        <color rgb="FF000000"/>
        <rFont val="Arial"/>
        <family val="2"/>
      </rPr>
      <t xml:space="preserve">
</t>
    </r>
    <r>
      <rPr>
        <b/>
        <sz val="10"/>
        <color rgb="FF000000"/>
        <rFont val="Arial"/>
        <family val="2"/>
      </rPr>
      <t>Grupo Sector privado y Servicios</t>
    </r>
    <r>
      <rPr>
        <sz val="10"/>
        <color rgb="FF000000"/>
        <rFont val="Arial"/>
        <family val="2"/>
      </rPr>
      <t xml:space="preserve">
El texto de resultados se encuentra en lectura por parte de la jefa de oficina
</t>
    </r>
    <r>
      <rPr>
        <b/>
        <sz val="10"/>
        <color rgb="FF000000"/>
        <rFont val="Arial"/>
        <family val="2"/>
      </rPr>
      <t>Grupo Otras Entidades Públicas</t>
    </r>
    <r>
      <rPr>
        <sz val="10"/>
        <color rgb="FF000000"/>
        <rFont val="Arial"/>
        <family val="2"/>
      </rPr>
      <t xml:space="preserve">
Se redactó el documento de resultados, y enviará a la jefa de oficina para su revisión
</t>
    </r>
    <r>
      <rPr>
        <b/>
        <sz val="10"/>
        <color rgb="FF000000"/>
        <rFont val="Arial"/>
        <family val="2"/>
      </rPr>
      <t>Grupo Academia y centros de pensamiento</t>
    </r>
    <r>
      <rPr>
        <sz val="10"/>
        <color rgb="FF000000"/>
        <rFont val="Arial"/>
        <family val="2"/>
      </rPr>
      <t xml:space="preserve">
De los 45 cuestionarios enviados a las universidades, en total se recibieron 17 respuestas, de las cuales 15 eran válidas. Se realizó una entrevista adicional a las realizadas en el trimestre pasado. Se redactó el documento de resultados, y se enviará a la jefa de oficina para su revisión.
</t>
    </r>
    <r>
      <rPr>
        <b/>
        <sz val="10"/>
        <color rgb="FF000000"/>
        <rFont val="Arial"/>
        <family val="2"/>
      </rPr>
      <t xml:space="preserve">
Organizaciones, colectivos, movimientos y plataformas</t>
    </r>
    <r>
      <rPr>
        <sz val="10"/>
        <color rgb="FF000000"/>
        <rFont val="Arial"/>
        <family val="2"/>
      </rPr>
      <t xml:space="preserve">
Se escogió la muestra de OCMP a entrevistar, a partir de criterios de distribución territorial, circunstancias de la desaparición, enfoques diferenciales, tipo de relación con la UBPD, entre otro. Se escogieron en total 15 OCMP. De estas se han realizado entrevistas a 4 de estas. 
Se realizaron 4 entrevistas a trabajadores del CICR, en el marco del estudio conjunto de caracterización que se que se viene realizando con el mismo. 3 entrevistas ya fueron sistematizadas.
</t>
    </r>
    <r>
      <rPr>
        <b/>
        <sz val="10"/>
        <color rgb="FF000000"/>
        <rFont val="Arial"/>
        <family val="2"/>
      </rPr>
      <t xml:space="preserve">
Grupos étnicos</t>
    </r>
    <r>
      <rPr>
        <sz val="10"/>
        <color rgb="FF000000"/>
        <rFont val="Arial"/>
        <family val="2"/>
      </rPr>
      <t xml:space="preserve">
En estre trimestre, en coordinación con la DTPCVED se buscó acudir a los diálogos sostenidos con la  "Mesa de interlocución indígena" y con el "Espacio consultivo Afro", sin embargo, dada la complejidad del espacio no fue posible incluir el punto en las respectivas  agendas. se discutió el tema con la Dirección de participaciój y se acordó enviar  una carta a las secretarias  de los organos de interlocución. Es posible que este grupo no se pueda abordar este año. 
</t>
    </r>
    <r>
      <rPr>
        <b/>
        <sz val="10"/>
        <color rgb="FF000000"/>
        <rFont val="Arial"/>
        <family val="2"/>
      </rPr>
      <t xml:space="preserve">
Espacios interinstitucionales</t>
    </r>
    <r>
      <rPr>
        <sz val="10"/>
        <color rgb="FF000000"/>
        <rFont val="Arial"/>
        <family val="2"/>
      </rPr>
      <t xml:space="preserve">
Se envió de la mano a la SGTT una matriz a los diferentes GITT para poder saber con que espacios interinstitucionales se ha trabajado articualdamente, para así poder construir un universo de estudio.
</t>
    </r>
    <r>
      <rPr>
        <b/>
        <sz val="10"/>
        <color rgb="FF000000"/>
        <rFont val="Arial"/>
        <family val="2"/>
      </rPr>
      <t xml:space="preserve">
Soportes</t>
    </r>
    <r>
      <rPr>
        <sz val="10"/>
        <color rgb="FF000000"/>
        <rFont val="Arial"/>
        <family val="2"/>
      </rPr>
      <t xml:space="preserve">
* (Borrador) Caracterización y percepción sector privado y de servicios.docx
* (Borrador) Documento Análisis Otras entidades Públicas.docx
* (Borrador) Documento final  - Academia y centros de pensamiento
* Invitacion_entrevista_REDVER.pdf
* Invitacion_entrevista_MOVICE.pdf
* Invitacion_entrevista_COALICO.pdf
* Invitacion_entrevista_ASOFAVIDA.pdf
* Invitacion_entre_seguridad_CICR.pdf
* Invitacion_entre_psicosocial_CICR.pdf
* Invitacion_entre_general_CICR.pdf
* Invitacion_entre_forense_CICR.pdf
* Correo_espacios_interinstitucional.pdf</t>
    </r>
  </si>
  <si>
    <t>El informe presenta actividades con diferentes Grupos de Interés, que enriquecen los documentos de caracterización construidos.
Se reitera la sugerencia del periodo anterior en cuanto a que "Sería de utilidad para el seguimiento adecuado d elas actividades y el conocimiento en general de este proyecto, conocer una cuantificación detallada que integre el total de grupos de interés, el estado de avance de cada uno y alguna proyección  sobre las actividades a desarrollar."</t>
  </si>
  <si>
    <t>Implementar el plan de trabajo para el cambio de percepción</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</si>
  <si>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Se avanzo en: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Se adjunta como soporte:
  * Matriz de aspectos críticos de los GI - https://docs.google.com/spreadsheets/d/1eUWZTfd122jZiqV3qQ3Nq81HRvYYnweMnWSn5xZ_778/edit?usp=sharing 
  * Documento de avance de plan de trabajo (borrador) - https://docs.google.com/document/d/1vcpsX20l_RlPKppjjiRscEWJVJ-joLYrMgICkjeC4OI/edit?usp=sharing</t>
  </si>
  <si>
    <t>Aunque la presente actividad, tiene como fecha inicial el segundo semestre de 2022, para la implementación del plan de trabajo se ha avanzado en la construcción del mismo, enfatizando en la definición de aspectos críticos y sus criterios.
 El documento se encuentra en construcción como se reporta en el respectivo indicador.</t>
  </si>
  <si>
    <t>Durante este trimestre se avanzó en el ajuste de la matriz de aspectos críticos para el cambio de la percepción de los Grupos de interés de la UBPD, que fue construida durante el primer trimestre. Este ejercicio se llevó a cabo con la OACP y producto de ello se realizó una división de los aspectos que llevaran a un trabajo diferenciado para cada una de las dos oficinas. Es decir, la OACP se encargará de diseñar un grupo de actividades que respondan a la necesidad de cambiar la percepción sobre el mandato de la UBPD, a través canales de comunicación, la OCG se encarga de las acciones de articulación especifica con GI que se relacionana con la UBPD para la búsqueda. la OGC construyó un documento con el plan de trabajo correspondiente al cambio de percepción mediante articulación con externos. 
 Soporte:
 1. Link matriz de aspectos críticos https://docs.google.com/spreadsheets/d/1eUWZTfd122jZiqV3qQ3Nq81HRvYYnweMnWSn5xZ_778/edit?usp=sharing
 2. Listado de asistencia reunión OACP_SC_OGC</t>
  </si>
  <si>
    <t>Se reitera que aunque la presente actividad, tiene como fecha inicial el segundo semestre de 2022, para la implementación del plan de trabajo se ha avanzado en la construcción del mismo, enfatizando en la definición de aspectos críticos y sus criterios.
El trabajo se ja proyectado en dos líneas lideradas una por la OGC y otra por la OACP, cada una con su respectivo plan d etrabajo el cual se adjunta como evidencia de las actividades realizadas.</t>
  </si>
  <si>
    <t>Se han realizado socializaciones con las oficinas Jurídica con la cual se viene trabajando en diferentes reuniones en una propuesta para la formación de personeros, teniendo como base la caracterización de GI. 
Soportes:
Reunión con la OAJ</t>
  </si>
  <si>
    <t>Se observa el avance en torno a la socializaciones con dependencias de la UBPD (Oficina Jurídica).</t>
  </si>
  <si>
    <t>Actualizar los lineamientos para el cubrimiento de las acciones humanitarias de los Planes Regionales de Búsqueda por parte de terceros.</t>
  </si>
  <si>
    <t>El docoumento ya fue actualizado y revisado por la OAJ. https://drive.google.com/drive/folders/19nMrU6O3eUgUDYxHpSHJYld6v2SC0O6z?usp=sharing</t>
  </si>
  <si>
    <t>El documento se actualizó y se aporta como evidencia para el presente informe, con la revisión de la oficina asesora jurídica.
 Se sugiere utilizar el resto de plazo para su codificación y cargue en el sistema de gestión, pues la fecha final es en abril de 2022.</t>
  </si>
  <si>
    <t>Desde la Dirección General se manifestó la necesidad de la creación de un comité que se encargara específicamente de los temas de divulgación de información audiovisual sobre acciones humanitarias, por lo cual durante los meses de mayo y junio se trabajo en la Resolución 741 del 22 de junio de 2022 a través de la cuál se creó el "Comité para la Formulación y Seguimiento a la Implementación de la Política de Divulgación de Información audiovisual de las Acciones Humanitarias de Búsqueda de la UBPD". De acuerdo con lo establecido en el Artículo 1 de dicha resolución "esta instancia fijará los criterios, lineamientos y requisitos a seguir para el registro y divulgación del material audiovisual recabado en el desarrollo de las acciones humanitarias de la UBPD, garantizando que la respectiva documentación se dé en el marco del respeto a los derechos de las víctimas; propendiento por la seguridad e integridad de las personas que participan en el proceso de búsqueda; asegurando la protección de la información con que cuente o produzca la entidad; y, en general, salvaguardando su caracter humanitario y extrajudicial." Por lo anterior, no se ha codificado aún el documento de Lineamientos para el cubrimiento de las acciones humanitarias, puesto que es un documento que deberá pasar primero por la revisión y aprobación de la instancia mencionada anteriormente.</t>
  </si>
  <si>
    <t>Se presenta informe de la actividad, ante los cambios presentados respecto al cubrimiento de acciones humanitarias y los lineamientos para a mismas, se sugiere solicitar ajuste a la actividad, ya que no va a ser un documento el que rija este accionar sino un comité que fijará sus propios lineamientos, por lo cual la actividad pierde validez y debe modificarse.</t>
  </si>
  <si>
    <t xml:space="preserve">El alcance de la presente actividad se ha modificado, a raíz de la Resolución 741 del 22 de junio de 2022 a través de la cuál se creó el "Comité para la Formulación y Seguimiento a la Implementación de la Política de Divulgación de Información audiovisual de las Acciones Humanitarias de Búsqueda de la UBPD", por lo cual se da por cerrada la actividad, pues ya no se definirá un documento desde la OACP, sino que dicha función será asumida desde el comité mencionado. </t>
  </si>
  <si>
    <t>Actividad finalizada debido a la creación del comité en el periodo anterior,  en pro de continuar con el seguimiento se sugiere describir las sesiones de avance del citado comité, así como las definiciones que allí se presenten.</t>
  </si>
  <si>
    <t>Identificar y construir las propuestas para las alianzas para visibilizar la búsqueda humanitaria y extrajudicial.</t>
  </si>
  <si>
    <t>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 Avance en la elaboración de los documentos para el proceso de contratación de los servicios de streaming y central de medios.</t>
  </si>
  <si>
    <t>Se presenta reporte de avance con diferentes medios que darán gran impulso para visibilizar la búsqueda solidaria e integral.
 Sin embargo son necesarios los soportes de dichos avances, así aún no estén concretadas.</t>
  </si>
  <si>
    <t>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</si>
  <si>
    <t xml:space="preserve">Reporte Indicador 36 "Alianzas"
Para el segundo trimestre se proyectaron 3 alianzas concretadas con actores u organizaciones comprometidos con la búsqueda, para completar así 5 en el primer semestre de la vigencia, las alianzas del periodo son:
- Alianza con el diario El Tiempo con retransmisión y notas complementarias de temas prioritarios como rendición de cuentas y PNB
- Alianza Periodistas CICR: Capacitación  a periodistas Magdalena medio, en conjunto con el CICR 
- Alianza Colectivo 82 para visibilizar desaparición y búsqueda del caso de estudiantes de la Universidad Distrital y Nacional
Con el avance presentado se cumple con la proyección y se llega así al 55,6% de cumplimiento planteado para el semestre, el indicador se encuentra en estado "óptimo", recordamos que para el año se plantearon 9 y se han presentado 5, de acuerdo con la proyección.  Las evidencias son adecuadas para el reporte presentado.
</t>
  </si>
  <si>
    <t xml:space="preserve">Durante este trimestre se ha avanzado en acciones para favorecer el posicionamiento de la UBPD sin que se haya materializado alguna alianza durante el periodo. Sin embargo, se tienen proyectados una serie de eventos para el último trimestre del año para los que se espera consolidar alianzas con medios para su divulgacion masiva. </t>
  </si>
  <si>
    <t>No se presenta avance en el desarrollo del indicador para el tercer periodo, la dependencia comunica que para los eventos del periodo final se espera contar con las alianzas necesarias para dar cumplimiento al indicador.  Se genera una alerta sobre el indicador, ya que solo resta un periodo para su cumplimiento en la vigencia 2022.  En esta actividad se puede relacionar las propuestas de avance, no necesariamente la suscripción formal de alianzas, por lo que se sugiere tener presente en futuros seguimientos que si puede haber avances parciales.
No se presentan soportes.</t>
  </si>
  <si>
    <t>Suscribir e implementar las alianzas seleccionadas, para visibilizar la búsqueda humanitaria y extrajudicial.</t>
  </si>
  <si>
    <t>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https://ubpdbusquedadesaparecidos.co/actualidad/catedra-unal-desaparicion-busqueda-2022/
 https://elpais.com/internacional/2022-03-08/el-desaparecido-que-recupero-su-nombre-15-anos-despues.html?utm_medium=Social&amp;utm_source=Twitter&amp;ssm=TW_CM_AME#Echobox=1646718491</t>
  </si>
  <si>
    <t>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t>
  </si>
  <si>
    <t>1. Con la retransmisión de las audiencias se logró llegar a otros públicos que por diversas razones no pudieron acompañar las convocatorias iniciales. 
 2. La capacitación a los periodistas sobre el mandato de la UBPD permitió resolver dudas sobre la búsqueda de las personas dadas por desaparecidas y ampliar y actualizar la base de datos de periodistas que nos cubren.
 3. La alianza con el Colectivo 82 facilitó la visibilización del trabajo que adelanta la UBPD con las organizaciones de la sociedad civil que buscan a las personas desaparecidas en razón del conflicto armado.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</si>
  <si>
    <t>Se observa en el informe la ejecución de actividades propias de las alianzas reportadas, tanto con el tiempo como CICR y Colectivo 82 presentan actividades en el periodo.
Es importante registrar también acciones realizadas dentro de alianzas presentadass en periodos anteriores si estas se han presentado.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</si>
</sst>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m/d/yyyy"/>
  </numFmts>
  <fonts count="43" x14ac:knownFonts="1">
    <font>
      <sz val="10"/>
      <color rgb="FF000000"/>
      <name val="Calibri"/>
      <scheme val="minor"/>
    </font>
    <font>
      <b/>
      <sz val="12"/>
      <color rgb="FFFFFFFF"/>
      <name val="Arial"/>
      <family val="2"/>
    </font>
    <font>
      <sz val="10"/>
      <name val="Calibri"/>
      <family val="2"/>
    </font>
    <font>
      <b/>
      <sz val="12"/>
      <color theme="0"/>
      <name val="Arial"/>
      <family val="2"/>
    </font>
    <font>
      <b/>
      <sz val="12"/>
      <color theme="1"/>
      <name val="Arial"/>
      <family val="2"/>
    </font>
    <font>
      <sz val="10"/>
      <color rgb="FF000000"/>
      <name val="Arial"/>
      <family val="2"/>
    </font>
    <font>
      <b/>
      <sz val="10"/>
      <color theme="0"/>
      <name val="Arial"/>
      <family val="2"/>
    </font>
    <font>
      <b/>
      <sz val="11"/>
      <color theme="0"/>
      <name val="Arial Narrow"/>
      <family val="2"/>
    </font>
    <font>
      <b/>
      <sz val="11"/>
      <color theme="1"/>
      <name val="Arial Narrow"/>
      <family val="2"/>
    </font>
    <font>
      <b/>
      <sz val="11"/>
      <color rgb="FF000000"/>
      <name val="Arial"/>
      <family val="2"/>
    </font>
    <font>
      <sz val="10"/>
      <color theme="1"/>
      <name val="Arial"/>
      <family val="2"/>
    </font>
    <font>
      <sz val="11"/>
      <color theme="1"/>
      <name val="Arial"/>
      <family val="2"/>
    </font>
    <font>
      <b/>
      <sz val="10"/>
      <color rgb="FF000000"/>
      <name val="Arial"/>
      <family val="2"/>
    </font>
    <font>
      <sz val="11"/>
      <color rgb="FF000000"/>
      <name val="Arial"/>
      <family val="2"/>
    </font>
    <font>
      <u/>
      <sz val="10"/>
      <color rgb="FF000000"/>
      <name val="Arial"/>
      <family val="2"/>
    </font>
    <font>
      <sz val="10"/>
      <color rgb="FFFF0000"/>
      <name val="Arial"/>
      <family val="2"/>
    </font>
    <font>
      <sz val="11"/>
      <color rgb="FFFF0000"/>
      <name val="Arial"/>
      <family val="2"/>
    </font>
    <font>
      <sz val="10"/>
      <color rgb="FF000000"/>
      <name val="Calibri"/>
      <family val="2"/>
    </font>
    <font>
      <b/>
      <sz val="11"/>
      <color rgb="FFFFFFFF"/>
      <name val="Arial"/>
      <family val="2"/>
    </font>
    <font>
      <b/>
      <sz val="10"/>
      <color rgb="FFFFFFFF"/>
      <name val="Arial"/>
      <family val="2"/>
    </font>
    <font>
      <sz val="10"/>
      <color rgb="FF000000"/>
      <name val="Arial"/>
      <family val="2"/>
    </font>
    <font>
      <sz val="10"/>
      <color theme="0"/>
      <name val="Arial"/>
      <family val="2"/>
    </font>
    <font>
      <u/>
      <sz val="10"/>
      <color rgb="FF000000"/>
      <name val="Arial"/>
      <family val="2"/>
    </font>
    <font>
      <u/>
      <sz val="10"/>
      <color rgb="FF000000"/>
      <name val="Arial"/>
      <family val="2"/>
    </font>
    <font>
      <u/>
      <sz val="10"/>
      <color rgb="FF000000"/>
      <name val="Arial"/>
      <family val="2"/>
    </font>
    <font>
      <sz val="10"/>
      <color rgb="FF222222"/>
      <name val="Arial"/>
      <family val="2"/>
    </font>
    <font>
      <u/>
      <sz val="10"/>
      <color rgb="FF000000"/>
      <name val="Arial"/>
      <family val="2"/>
    </font>
    <font>
      <u/>
      <sz val="10"/>
      <color rgb="FF000000"/>
      <name val="Arial"/>
      <family val="2"/>
    </font>
    <font>
      <sz val="10"/>
      <color theme="1"/>
      <name val="Arial"/>
      <family val="2"/>
    </font>
    <font>
      <sz val="10"/>
      <color rgb="FF000000"/>
      <name val="Roboto"/>
    </font>
    <font>
      <u/>
      <sz val="10"/>
      <color rgb="FF000000"/>
      <name val="Arial"/>
      <family val="2"/>
    </font>
    <font>
      <sz val="10"/>
      <color rgb="FF222222"/>
      <name val="Arial"/>
      <family val="2"/>
    </font>
    <font>
      <u/>
      <sz val="10"/>
      <color rgb="FF000000"/>
      <name val="Arial"/>
      <family val="2"/>
    </font>
    <font>
      <u/>
      <sz val="10"/>
      <color theme="1"/>
      <name val="Arial"/>
      <family val="2"/>
    </font>
    <font>
      <u/>
      <sz val="10"/>
      <color rgb="FF1155CC"/>
      <name val="Arial"/>
      <family val="2"/>
    </font>
    <font>
      <b/>
      <sz val="11"/>
      <color theme="1"/>
      <name val="Arial"/>
      <family val="2"/>
    </font>
    <font>
      <i/>
      <sz val="10"/>
      <color rgb="FF000000"/>
      <name val="Arial"/>
      <family val="2"/>
    </font>
    <font>
      <b/>
      <u/>
      <sz val="10"/>
      <color rgb="FF000000"/>
      <name val="Arial"/>
      <family val="2"/>
    </font>
    <font>
      <b/>
      <u/>
      <sz val="10"/>
      <color rgb="FF1155CC"/>
      <name val="Arial"/>
      <family val="2"/>
    </font>
    <font>
      <u/>
      <sz val="11"/>
      <color rgb="FF1155CC"/>
      <name val="Arial"/>
      <family val="2"/>
    </font>
    <font>
      <sz val="10"/>
      <color rgb="FF000000"/>
      <name val="Calibri"/>
      <family val="2"/>
      <scheme val="minor"/>
    </font>
    <font>
      <b/>
      <sz val="10"/>
      <color rgb="FF000000"/>
      <name val="Calibri"/>
      <family val="2"/>
      <scheme val="minor"/>
    </font>
    <font>
      <b/>
      <sz val="10"/>
      <color rgb="FF222222"/>
      <name val="Arial"/>
      <family val="2"/>
    </font>
  </fonts>
  <fills count="12">
    <fill>
      <patternFill patternType="none"/>
    </fill>
    <fill>
      <patternFill patternType="gray125"/>
    </fill>
    <fill>
      <patternFill patternType="solid">
        <fgColor rgb="FF8F82B5"/>
        <bgColor rgb="FF8F82B5"/>
      </patternFill>
    </fill>
    <fill>
      <patternFill patternType="solid">
        <fgColor rgb="FF6AA4A9"/>
        <bgColor rgb="FF6AA4A9"/>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rgb="FF599FA5"/>
        <bgColor rgb="FF599FA5"/>
      </patternFill>
    </fill>
    <fill>
      <patternFill patternType="solid">
        <fgColor rgb="FFCCCCFF"/>
        <bgColor rgb="FFCCCCFF"/>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24">
    <border>
      <left/>
      <right/>
      <top/>
      <bottom/>
      <diagonal/>
    </border>
    <border>
      <left style="thin">
        <color rgb="FF000000"/>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s>
  <cellStyleXfs count="1">
    <xf numFmtId="0" fontId="0" fillId="0" borderId="0"/>
  </cellStyleXfs>
  <cellXfs count="180">
    <xf numFmtId="0" fontId="0" fillId="0" borderId="0" xfId="0"/>
    <xf numFmtId="0" fontId="5" fillId="0" borderId="0" xfId="0" applyFont="1"/>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9" fontId="5"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vertical="top" wrapText="1"/>
    </xf>
    <xf numFmtId="9" fontId="5" fillId="0" borderId="16" xfId="0" applyNumberFormat="1" applyFont="1" applyBorder="1" applyAlignment="1">
      <alignment horizontal="center" vertical="center"/>
    </xf>
    <xf numFmtId="0" fontId="12" fillId="0" borderId="16" xfId="0" applyFont="1" applyBorder="1" applyAlignment="1">
      <alignment horizontal="center" vertical="center"/>
    </xf>
    <xf numFmtId="0" fontId="5" fillId="0" borderId="16" xfId="0" applyFont="1" applyBorder="1" applyAlignment="1">
      <alignment vertical="top" wrapText="1"/>
    </xf>
    <xf numFmtId="0" fontId="10" fillId="0" borderId="16" xfId="0" applyFont="1" applyBorder="1" applyAlignment="1">
      <alignment horizontal="center" vertical="center" wrapText="1"/>
    </xf>
    <xf numFmtId="0" fontId="13" fillId="0" borderId="3" xfId="0" applyFont="1" applyBorder="1" applyAlignment="1">
      <alignment vertical="top" wrapText="1"/>
    </xf>
    <xf numFmtId="0" fontId="5" fillId="0" borderId="7" xfId="0" applyFont="1" applyBorder="1"/>
    <xf numFmtId="0" fontId="11" fillId="9"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5" fillId="0" borderId="7" xfId="0" applyFont="1" applyBorder="1" applyAlignment="1">
      <alignment horizontal="center" vertical="center"/>
    </xf>
    <xf numFmtId="9" fontId="13" fillId="0" borderId="7" xfId="0" applyNumberFormat="1" applyFont="1" applyBorder="1" applyAlignment="1">
      <alignment horizontal="center" vertical="center"/>
    </xf>
    <xf numFmtId="0" fontId="5" fillId="0" borderId="7" xfId="0" applyFont="1" applyBorder="1" applyAlignment="1">
      <alignment vertical="top" wrapText="1"/>
    </xf>
    <xf numFmtId="10" fontId="5" fillId="0" borderId="7" xfId="0" applyNumberFormat="1" applyFont="1" applyBorder="1" applyAlignment="1">
      <alignment horizontal="center" vertical="center"/>
    </xf>
    <xf numFmtId="0" fontId="14" fillId="0" borderId="7" xfId="0" applyFont="1" applyBorder="1" applyAlignment="1">
      <alignment vertical="top" wrapText="1"/>
    </xf>
    <xf numFmtId="0" fontId="5" fillId="0" borderId="3" xfId="0" applyFont="1" applyBorder="1" applyAlignment="1">
      <alignment vertical="top" wrapText="1"/>
    </xf>
    <xf numFmtId="0" fontId="5" fillId="0" borderId="3" xfId="0" applyFont="1" applyBorder="1"/>
    <xf numFmtId="0" fontId="15" fillId="0" borderId="0" xfId="0" applyFont="1" applyAlignment="1">
      <alignment vertical="center" wrapText="1"/>
    </xf>
    <xf numFmtId="9" fontId="5" fillId="0" borderId="7" xfId="0" applyNumberFormat="1" applyFont="1" applyBorder="1" applyAlignment="1">
      <alignment horizontal="center" vertical="center" wrapText="1"/>
    </xf>
    <xf numFmtId="9" fontId="5" fillId="9"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15" fillId="0" borderId="0" xfId="0" applyFont="1" applyAlignment="1">
      <alignment vertical="center"/>
    </xf>
    <xf numFmtId="0" fontId="12" fillId="8" borderId="20" xfId="0" applyFont="1" applyFill="1" applyBorder="1" applyAlignment="1">
      <alignment horizontal="center" vertical="center" wrapText="1"/>
    </xf>
    <xf numFmtId="0" fontId="15" fillId="0" borderId="0" xfId="0" applyFont="1"/>
    <xf numFmtId="0" fontId="11" fillId="0" borderId="7" xfId="0" applyFont="1" applyBorder="1" applyAlignment="1">
      <alignment horizontal="left" vertical="center" wrapText="1"/>
    </xf>
    <xf numFmtId="164" fontId="5"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0" fontId="9" fillId="8" borderId="20" xfId="0" applyFont="1" applyFill="1" applyBorder="1" applyAlignment="1">
      <alignment horizontal="center" vertical="center" wrapText="1"/>
    </xf>
    <xf numFmtId="0" fontId="5" fillId="10" borderId="7" xfId="0" applyFont="1" applyFill="1" applyBorder="1" applyAlignment="1">
      <alignment vertical="top" wrapText="1"/>
    </xf>
    <xf numFmtId="9" fontId="5" fillId="0" borderId="7" xfId="0" applyNumberFormat="1" applyFont="1" applyBorder="1" applyAlignment="1">
      <alignment horizontal="center" vertical="top"/>
    </xf>
    <xf numFmtId="0" fontId="10" fillId="0" borderId="7" xfId="0" applyFont="1" applyBorder="1" applyAlignment="1">
      <alignment horizontal="left" vertical="top" wrapText="1"/>
    </xf>
    <xf numFmtId="0" fontId="10" fillId="0" borderId="7" xfId="0" applyFont="1" applyBorder="1" applyAlignment="1">
      <alignment horizontal="center" vertical="top" wrapText="1"/>
    </xf>
    <xf numFmtId="4" fontId="5" fillId="0" borderId="7" xfId="0" applyNumberFormat="1" applyFont="1" applyBorder="1" applyAlignment="1">
      <alignment horizontal="center" vertical="top" wrapText="1"/>
    </xf>
    <xf numFmtId="0" fontId="5" fillId="0" borderId="7" xfId="0" applyFont="1" applyBorder="1" applyAlignment="1">
      <alignment horizontal="center" vertical="top"/>
    </xf>
    <xf numFmtId="0" fontId="12" fillId="0" borderId="7" xfId="0" applyFont="1" applyBorder="1" applyAlignment="1">
      <alignment horizontal="center" vertical="top"/>
    </xf>
    <xf numFmtId="0" fontId="5" fillId="0" borderId="7" xfId="0" applyFont="1" applyBorder="1" applyAlignment="1">
      <alignment horizontal="center" vertical="top" wrapText="1"/>
    </xf>
    <xf numFmtId="164" fontId="5" fillId="0" borderId="7" xfId="0" applyNumberFormat="1" applyFont="1" applyBorder="1" applyAlignment="1">
      <alignment horizontal="center" vertical="top"/>
    </xf>
    <xf numFmtId="9" fontId="10" fillId="0" borderId="7"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0" fontId="15" fillId="0" borderId="0" xfId="0" applyFont="1" applyAlignment="1">
      <alignment wrapText="1"/>
    </xf>
    <xf numFmtId="0" fontId="11" fillId="0" borderId="7" xfId="0" applyFont="1" applyBorder="1" applyAlignment="1">
      <alignment vertical="top" wrapText="1"/>
    </xf>
    <xf numFmtId="0" fontId="5" fillId="0" borderId="7" xfId="0" applyFont="1" applyBorder="1" applyAlignment="1">
      <alignment vertical="center" wrapText="1"/>
    </xf>
    <xf numFmtId="10" fontId="10" fillId="0" borderId="7" xfId="0" applyNumberFormat="1" applyFont="1" applyBorder="1" applyAlignment="1">
      <alignment horizontal="center" vertical="center" wrapText="1"/>
    </xf>
    <xf numFmtId="0" fontId="13" fillId="0" borderId="7" xfId="0" applyFont="1" applyBorder="1" applyAlignment="1">
      <alignment vertical="center" wrapText="1"/>
    </xf>
    <xf numFmtId="10" fontId="13" fillId="0" borderId="7" xfId="0" applyNumberFormat="1" applyFont="1" applyBorder="1" applyAlignment="1">
      <alignment horizontal="center" vertical="center"/>
    </xf>
    <xf numFmtId="0" fontId="5" fillId="0" borderId="3" xfId="0" applyFont="1" applyBorder="1" applyAlignment="1">
      <alignment vertical="center" wrapText="1"/>
    </xf>
    <xf numFmtId="164" fontId="10" fillId="0" borderId="7" xfId="0" applyNumberFormat="1" applyFont="1" applyBorder="1" applyAlignment="1">
      <alignment horizontal="center" vertical="center" wrapText="1"/>
    </xf>
    <xf numFmtId="10" fontId="5" fillId="0" borderId="7" xfId="0" applyNumberFormat="1" applyFont="1" applyBorder="1" applyAlignment="1">
      <alignment horizontal="center" vertical="center" wrapText="1"/>
    </xf>
    <xf numFmtId="0" fontId="11" fillId="0" borderId="7" xfId="0" applyFont="1" applyBorder="1" applyAlignment="1">
      <alignment horizontal="center" vertical="top" wrapText="1"/>
    </xf>
    <xf numFmtId="164" fontId="13" fillId="0" borderId="7" xfId="0" applyNumberFormat="1" applyFont="1" applyBorder="1" applyAlignment="1">
      <alignment horizontal="center" vertical="top"/>
    </xf>
    <xf numFmtId="9" fontId="13" fillId="0" borderId="7" xfId="0" applyNumberFormat="1" applyFont="1" applyBorder="1" applyAlignment="1">
      <alignment horizontal="center" vertical="top"/>
    </xf>
    <xf numFmtId="0" fontId="12" fillId="0" borderId="7" xfId="0" applyFont="1" applyBorder="1" applyAlignment="1">
      <alignment horizontal="center" vertical="center" wrapText="1"/>
    </xf>
    <xf numFmtId="0" fontId="13" fillId="0" borderId="7" xfId="0" applyFont="1" applyBorder="1" applyAlignment="1">
      <alignment horizontal="left" wrapText="1"/>
    </xf>
    <xf numFmtId="0" fontId="13" fillId="0" borderId="7" xfId="0" applyFont="1" applyBorder="1" applyAlignment="1">
      <alignment horizontal="left" vertical="center" wrapText="1"/>
    </xf>
    <xf numFmtId="0" fontId="13" fillId="0" borderId="3" xfId="0" applyFont="1" applyBorder="1" applyAlignment="1">
      <alignment horizontal="left" wrapText="1"/>
    </xf>
    <xf numFmtId="0" fontId="13" fillId="0" borderId="3" xfId="0" applyFont="1" applyBorder="1" applyAlignment="1">
      <alignment horizontal="left" vertical="center" wrapText="1"/>
    </xf>
    <xf numFmtId="0" fontId="13" fillId="0" borderId="7" xfId="0" applyFont="1" applyBorder="1" applyAlignment="1">
      <alignment horizontal="left"/>
    </xf>
    <xf numFmtId="0" fontId="5" fillId="10" borderId="20" xfId="0" applyFont="1" applyFill="1" applyBorder="1" applyAlignment="1">
      <alignment vertical="top" wrapText="1"/>
    </xf>
    <xf numFmtId="0" fontId="5" fillId="0" borderId="0" xfId="0" applyFont="1" applyAlignment="1">
      <alignment wrapText="1"/>
    </xf>
    <xf numFmtId="0" fontId="5"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17" fillId="0" borderId="0" xfId="0" applyFont="1"/>
    <xf numFmtId="0" fontId="5" fillId="0" borderId="0" xfId="0" applyFont="1" applyAlignment="1">
      <alignment vertical="top"/>
    </xf>
    <xf numFmtId="0" fontId="17" fillId="0" borderId="0" xfId="0" applyFont="1" applyAlignment="1">
      <alignment vertical="top"/>
    </xf>
    <xf numFmtId="0" fontId="6" fillId="2" borderId="7" xfId="0" applyFont="1" applyFill="1" applyBorder="1" applyAlignment="1">
      <alignment horizontal="center" vertical="top"/>
    </xf>
    <xf numFmtId="0" fontId="6" fillId="2" borderId="7" xfId="0" applyFont="1" applyFill="1" applyBorder="1" applyAlignment="1">
      <alignment vertical="top" wrapText="1"/>
    </xf>
    <xf numFmtId="0" fontId="12" fillId="2" borderId="7" xfId="0" applyFont="1" applyFill="1" applyBorder="1" applyAlignment="1">
      <alignment vertical="top" wrapText="1"/>
    </xf>
    <xf numFmtId="0" fontId="6" fillId="7" borderId="7" xfId="0" applyFont="1" applyFill="1" applyBorder="1" applyAlignment="1">
      <alignment horizontal="center" vertical="top" wrapText="1"/>
    </xf>
    <xf numFmtId="0" fontId="19" fillId="7" borderId="7" xfId="0" applyFont="1" applyFill="1" applyBorder="1" applyAlignment="1">
      <alignment horizontal="center" vertical="top" wrapText="1"/>
    </xf>
    <xf numFmtId="165" fontId="6" fillId="7" borderId="7" xfId="0" applyNumberFormat="1" applyFont="1" applyFill="1" applyBorder="1" applyAlignment="1">
      <alignment horizontal="center" vertical="top" wrapText="1"/>
    </xf>
    <xf numFmtId="0" fontId="19" fillId="2" borderId="7" xfId="0" applyFont="1" applyFill="1" applyBorder="1" applyAlignment="1">
      <alignment horizontal="center" vertical="top" wrapText="1"/>
    </xf>
    <xf numFmtId="0" fontId="6" fillId="2" borderId="7" xfId="0" applyFont="1" applyFill="1" applyBorder="1" applyAlignment="1">
      <alignment horizontal="center" vertical="top" wrapText="1"/>
    </xf>
    <xf numFmtId="0" fontId="10" fillId="0" borderId="7" xfId="0" applyFont="1" applyBorder="1" applyAlignment="1">
      <alignment horizontal="center" vertical="top"/>
    </xf>
    <xf numFmtId="165" fontId="5" fillId="0" borderId="7" xfId="0" applyNumberFormat="1" applyFont="1" applyBorder="1" applyAlignment="1">
      <alignment horizontal="center" vertical="top" wrapText="1"/>
    </xf>
    <xf numFmtId="0" fontId="10" fillId="11" borderId="7" xfId="0" applyFont="1" applyFill="1" applyBorder="1" applyAlignment="1">
      <alignment horizontal="center" vertical="top" wrapText="1"/>
    </xf>
    <xf numFmtId="0" fontId="5" fillId="0" borderId="7" xfId="0" applyFont="1" applyBorder="1" applyAlignment="1">
      <alignment horizontal="left" vertical="top" wrapText="1"/>
    </xf>
    <xf numFmtId="0" fontId="10" fillId="0" borderId="7" xfId="0" applyFont="1" applyBorder="1" applyAlignment="1">
      <alignment vertical="top" wrapText="1"/>
    </xf>
    <xf numFmtId="165" fontId="10" fillId="10" borderId="7" xfId="0" applyNumberFormat="1" applyFont="1" applyFill="1" applyBorder="1" applyAlignment="1">
      <alignment horizontal="center" vertical="top" wrapText="1"/>
    </xf>
    <xf numFmtId="0" fontId="20" fillId="0" borderId="7" xfId="0" applyFont="1" applyBorder="1" applyAlignment="1">
      <alignment horizontal="left" vertical="top" wrapText="1"/>
    </xf>
    <xf numFmtId="165" fontId="10" fillId="0" borderId="7" xfId="0" applyNumberFormat="1" applyFont="1" applyBorder="1" applyAlignment="1">
      <alignment horizontal="center" vertical="top" wrapText="1"/>
    </xf>
    <xf numFmtId="0" fontId="5" fillId="0" borderId="0" xfId="0" applyFont="1" applyAlignment="1">
      <alignment horizontal="left" vertical="top" wrapText="1"/>
    </xf>
    <xf numFmtId="0" fontId="21" fillId="2" borderId="7" xfId="0" applyFont="1" applyFill="1" applyBorder="1" applyAlignment="1">
      <alignment horizontal="center" vertical="top" wrapText="1"/>
    </xf>
    <xf numFmtId="0" fontId="5" fillId="10" borderId="7" xfId="0" applyFont="1" applyFill="1" applyBorder="1" applyAlignment="1">
      <alignment horizontal="left" vertical="top" wrapText="1"/>
    </xf>
    <xf numFmtId="0" fontId="5" fillId="10" borderId="7" xfId="0" applyFont="1" applyFill="1" applyBorder="1" applyAlignment="1">
      <alignment horizontal="center" vertical="top" wrapText="1"/>
    </xf>
    <xf numFmtId="165" fontId="5" fillId="10" borderId="7" xfId="0" applyNumberFormat="1" applyFont="1" applyFill="1" applyBorder="1" applyAlignment="1">
      <alignment horizontal="center" vertical="top" wrapText="1"/>
    </xf>
    <xf numFmtId="0" fontId="22" fillId="10" borderId="7" xfId="0" applyFont="1" applyFill="1" applyBorder="1" applyAlignment="1">
      <alignment horizontal="left" vertical="top" wrapText="1"/>
    </xf>
    <xf numFmtId="0" fontId="23" fillId="10" borderId="21" xfId="0" applyFont="1" applyFill="1" applyBorder="1" applyAlignment="1">
      <alignment horizontal="left" vertical="top" wrapText="1"/>
    </xf>
    <xf numFmtId="0" fontId="24" fillId="0" borderId="7" xfId="0" applyFont="1" applyBorder="1" applyAlignment="1">
      <alignment vertical="top" wrapText="1"/>
    </xf>
    <xf numFmtId="0" fontId="5" fillId="10" borderId="21" xfId="0" applyFont="1" applyFill="1" applyBorder="1" applyAlignment="1">
      <alignment horizontal="left" vertical="top" wrapText="1"/>
    </xf>
    <xf numFmtId="0" fontId="5" fillId="11" borderId="7" xfId="0" applyFont="1" applyFill="1" applyBorder="1" applyAlignment="1">
      <alignment horizontal="left" vertical="top" wrapText="1"/>
    </xf>
    <xf numFmtId="0" fontId="25" fillId="11" borderId="7" xfId="0" applyFont="1" applyFill="1" applyBorder="1" applyAlignment="1">
      <alignment vertical="top" wrapText="1"/>
    </xf>
    <xf numFmtId="0" fontId="20" fillId="11" borderId="7" xfId="0" applyFont="1" applyFill="1" applyBorder="1" applyAlignment="1">
      <alignment horizontal="left" wrapText="1"/>
    </xf>
    <xf numFmtId="0" fontId="15" fillId="0" borderId="0" xfId="0" applyFont="1" applyAlignment="1">
      <alignment vertical="top" wrapText="1"/>
    </xf>
    <xf numFmtId="0" fontId="5" fillId="10" borderId="0" xfId="0" applyFont="1" applyFill="1" applyAlignment="1">
      <alignment vertical="top"/>
    </xf>
    <xf numFmtId="0" fontId="20" fillId="11" borderId="3" xfId="0" applyFont="1" applyFill="1" applyBorder="1" applyAlignment="1">
      <alignment horizontal="left" vertical="center"/>
    </xf>
    <xf numFmtId="0" fontId="15" fillId="0" borderId="7" xfId="0" applyFont="1" applyBorder="1" applyAlignment="1">
      <alignment horizontal="center" vertical="top" wrapText="1"/>
    </xf>
    <xf numFmtId="0" fontId="10" fillId="10" borderId="7" xfId="0" applyFont="1" applyFill="1" applyBorder="1" applyAlignment="1">
      <alignment vertical="top" wrapText="1"/>
    </xf>
    <xf numFmtId="0" fontId="26" fillId="0" borderId="16" xfId="0" applyFont="1" applyBorder="1" applyAlignment="1">
      <alignment vertical="top" wrapText="1"/>
    </xf>
    <xf numFmtId="0" fontId="5" fillId="0" borderId="0" xfId="0" applyFont="1" applyAlignment="1">
      <alignment horizontal="center" vertical="top"/>
    </xf>
    <xf numFmtId="0" fontId="10" fillId="10" borderId="7" xfId="0" applyFont="1" applyFill="1" applyBorder="1" applyAlignment="1">
      <alignment horizontal="center" vertical="top"/>
    </xf>
    <xf numFmtId="0" fontId="10" fillId="10" borderId="7" xfId="0" applyFont="1" applyFill="1" applyBorder="1" applyAlignment="1">
      <alignment horizontal="center" vertical="top" wrapText="1"/>
    </xf>
    <xf numFmtId="0" fontId="12" fillId="0" borderId="7" xfId="0" applyFont="1" applyBorder="1" applyAlignment="1">
      <alignment vertical="top" wrapText="1"/>
    </xf>
    <xf numFmtId="0" fontId="27" fillId="11" borderId="7" xfId="0" applyFont="1" applyFill="1" applyBorder="1" applyAlignment="1">
      <alignment vertical="top" wrapText="1"/>
    </xf>
    <xf numFmtId="0" fontId="15" fillId="10" borderId="7" xfId="0" applyFont="1" applyFill="1" applyBorder="1" applyAlignment="1">
      <alignment horizontal="center" vertical="top" wrapText="1"/>
    </xf>
    <xf numFmtId="0" fontId="5" fillId="11" borderId="0" xfId="0" applyFont="1" applyFill="1" applyAlignment="1">
      <alignment vertical="top"/>
    </xf>
    <xf numFmtId="0" fontId="6" fillId="7" borderId="7" xfId="0" applyFont="1" applyFill="1" applyBorder="1" applyAlignment="1">
      <alignment vertical="top" wrapText="1"/>
    </xf>
    <xf numFmtId="0" fontId="28" fillId="0" borderId="7" xfId="0" applyFont="1" applyBorder="1" applyAlignment="1">
      <alignment vertical="top" wrapText="1"/>
    </xf>
    <xf numFmtId="0" fontId="28" fillId="0" borderId="16" xfId="0" applyFont="1" applyBorder="1" applyAlignment="1">
      <alignment vertical="top" wrapText="1"/>
    </xf>
    <xf numFmtId="165" fontId="10" fillId="11" borderId="7" xfId="0" applyNumberFormat="1" applyFont="1" applyFill="1" applyBorder="1" applyAlignment="1">
      <alignment horizontal="center" vertical="top" wrapText="1"/>
    </xf>
    <xf numFmtId="9" fontId="10" fillId="0" borderId="7" xfId="0" applyNumberFormat="1" applyFont="1" applyBorder="1" applyAlignment="1">
      <alignment horizontal="center" vertical="top" wrapText="1"/>
    </xf>
    <xf numFmtId="0" fontId="5" fillId="10" borderId="22" xfId="0" applyFont="1" applyFill="1" applyBorder="1" applyAlignment="1">
      <alignment horizontal="left" vertical="top" wrapText="1"/>
    </xf>
    <xf numFmtId="0" fontId="20" fillId="11" borderId="7" xfId="0" applyFont="1" applyFill="1" applyBorder="1" applyAlignment="1">
      <alignment horizontal="left" vertical="top" wrapText="1"/>
    </xf>
    <xf numFmtId="0" fontId="5" fillId="11" borderId="23" xfId="0" applyFont="1" applyFill="1" applyBorder="1" applyAlignment="1">
      <alignment horizontal="left" vertical="center" wrapText="1"/>
    </xf>
    <xf numFmtId="0" fontId="10" fillId="11" borderId="7" xfId="0" applyFont="1" applyFill="1" applyBorder="1" applyAlignment="1">
      <alignment vertical="top" wrapText="1"/>
    </xf>
    <xf numFmtId="165" fontId="15" fillId="11" borderId="7" xfId="0" applyNumberFormat="1" applyFont="1" applyFill="1" applyBorder="1" applyAlignment="1">
      <alignment horizontal="center" vertical="top" wrapText="1"/>
    </xf>
    <xf numFmtId="0" fontId="29" fillId="11" borderId="7" xfId="0" applyFont="1" applyFill="1" applyBorder="1"/>
    <xf numFmtId="0" fontId="29" fillId="11" borderId="7" xfId="0" applyFont="1" applyFill="1" applyBorder="1" applyAlignment="1">
      <alignment horizontal="left" vertical="center"/>
    </xf>
    <xf numFmtId="0" fontId="5" fillId="10" borderId="7" xfId="0" applyFont="1" applyFill="1" applyBorder="1" applyAlignment="1">
      <alignment vertical="center" wrapText="1"/>
    </xf>
    <xf numFmtId="0" fontId="30" fillId="10" borderId="7" xfId="0" applyFont="1" applyFill="1" applyBorder="1" applyAlignment="1">
      <alignment vertical="top" wrapText="1"/>
    </xf>
    <xf numFmtId="165" fontId="5" fillId="11" borderId="7" xfId="0" applyNumberFormat="1" applyFont="1" applyFill="1" applyBorder="1" applyAlignment="1">
      <alignment horizontal="center" vertical="top" wrapText="1"/>
    </xf>
    <xf numFmtId="0" fontId="5" fillId="11" borderId="7" xfId="0" applyFont="1" applyFill="1" applyBorder="1" applyAlignment="1">
      <alignment vertical="top" wrapText="1"/>
    </xf>
    <xf numFmtId="0" fontId="31" fillId="11" borderId="0" xfId="0" applyFont="1" applyFill="1" applyAlignment="1">
      <alignment wrapText="1"/>
    </xf>
    <xf numFmtId="0" fontId="5" fillId="0" borderId="16" xfId="0" applyFont="1" applyBorder="1" applyAlignment="1">
      <alignment horizontal="left" vertical="top" wrapText="1"/>
    </xf>
    <xf numFmtId="0" fontId="6" fillId="7" borderId="8" xfId="0" applyFont="1" applyFill="1" applyBorder="1" applyAlignment="1">
      <alignment horizontal="center" vertical="top" wrapText="1"/>
    </xf>
    <xf numFmtId="0" fontId="25" fillId="0" borderId="7" xfId="0" applyFont="1" applyBorder="1" applyAlignment="1">
      <alignment vertical="center"/>
    </xf>
    <xf numFmtId="0" fontId="5" fillId="0" borderId="5" xfId="0" applyFont="1" applyBorder="1" applyAlignment="1">
      <alignment vertical="top" wrapText="1"/>
    </xf>
    <xf numFmtId="0" fontId="25" fillId="0" borderId="7" xfId="0" applyFont="1" applyBorder="1" applyAlignment="1">
      <alignment vertical="top" wrapText="1"/>
    </xf>
    <xf numFmtId="0" fontId="32" fillId="0" borderId="7" xfId="0" applyFont="1" applyBorder="1" applyAlignment="1">
      <alignment horizontal="left" vertical="top" wrapText="1"/>
    </xf>
    <xf numFmtId="0" fontId="5" fillId="0" borderId="7" xfId="0" applyFont="1" applyBorder="1" applyAlignment="1">
      <alignment horizontal="left" vertical="top"/>
    </xf>
    <xf numFmtId="0" fontId="33" fillId="0" borderId="7" xfId="0" applyFont="1" applyBorder="1" applyAlignment="1">
      <alignment horizontal="left" vertical="top" wrapText="1"/>
    </xf>
    <xf numFmtId="166" fontId="10" fillId="0" borderId="7" xfId="0" applyNumberFormat="1" applyFont="1" applyBorder="1" applyAlignment="1">
      <alignment horizontal="center" vertical="top" wrapText="1"/>
    </xf>
    <xf numFmtId="9" fontId="10" fillId="0" borderId="7" xfId="0" applyNumberFormat="1" applyFont="1" applyBorder="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top" wrapText="1"/>
    </xf>
    <xf numFmtId="165" fontId="5" fillId="0" borderId="0" xfId="0" applyNumberFormat="1" applyFont="1" applyAlignment="1">
      <alignment horizontal="center" vertical="top" wrapText="1"/>
    </xf>
    <xf numFmtId="0" fontId="12" fillId="8" borderId="14" xfId="0" applyFont="1" applyFill="1" applyBorder="1" applyAlignment="1">
      <alignment horizontal="center" vertical="center" textRotation="90" wrapText="1"/>
    </xf>
    <xf numFmtId="0" fontId="2" fillId="0" borderId="17" xfId="0" applyFont="1" applyBorder="1"/>
    <xf numFmtId="0" fontId="2" fillId="0" borderId="16" xfId="0" applyFont="1" applyBorder="1"/>
    <xf numFmtId="0" fontId="12" fillId="8" borderId="15" xfId="0" applyFont="1" applyFill="1" applyBorder="1" applyAlignment="1">
      <alignment horizontal="center" vertical="center" wrapText="1"/>
    </xf>
    <xf numFmtId="0" fontId="2" fillId="0" borderId="19" xfId="0" applyFont="1" applyBorder="1"/>
    <xf numFmtId="0" fontId="9" fillId="8" borderId="14" xfId="0" applyFont="1" applyFill="1" applyBorder="1" applyAlignment="1">
      <alignment horizontal="center" vertical="center" textRotation="90" wrapText="1"/>
    </xf>
    <xf numFmtId="0" fontId="9" fillId="8" borderId="15" xfId="0" applyFont="1" applyFill="1" applyBorder="1" applyAlignment="1">
      <alignment horizontal="center" vertical="center" wrapText="1"/>
    </xf>
    <xf numFmtId="0" fontId="2" fillId="0" borderId="18" xfId="0" applyFont="1" applyBorder="1"/>
    <xf numFmtId="0" fontId="12" fillId="8" borderId="14" xfId="0" applyFont="1" applyFill="1" applyBorder="1" applyAlignment="1">
      <alignment horizontal="center" vertical="center" textRotation="90"/>
    </xf>
    <xf numFmtId="0" fontId="1" fillId="2" borderId="1" xfId="0" applyFont="1" applyFill="1" applyBorder="1" applyAlignment="1">
      <alignment horizontal="center" vertical="center" wrapText="1"/>
    </xf>
    <xf numFmtId="0" fontId="2" fillId="0" borderId="2" xfId="0" applyFont="1" applyBorder="1"/>
    <xf numFmtId="0" fontId="3" fillId="3"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4" fillId="4" borderId="6"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8" borderId="14" xfId="0" applyFont="1" applyFill="1" applyBorder="1" applyAlignment="1">
      <alignment horizontal="center" vertical="top" textRotation="90" wrapText="1"/>
    </xf>
    <xf numFmtId="0" fontId="19" fillId="7" borderId="3" xfId="0" applyFont="1" applyFill="1" applyBorder="1" applyAlignment="1">
      <alignment horizontal="left" vertical="top" wrapText="1"/>
    </xf>
    <xf numFmtId="0" fontId="6" fillId="2" borderId="3" xfId="0" applyFont="1" applyFill="1" applyBorder="1" applyAlignment="1">
      <alignment horizontal="center" vertical="top" wrapText="1"/>
    </xf>
    <xf numFmtId="0" fontId="12" fillId="8" borderId="14" xfId="0" applyFont="1" applyFill="1" applyBorder="1" applyAlignment="1">
      <alignment horizontal="center" vertical="top" wrapText="1"/>
    </xf>
    <xf numFmtId="0" fontId="5" fillId="0" borderId="14" xfId="0" applyFont="1" applyBorder="1" applyAlignment="1">
      <alignment horizontal="left" vertical="top" wrapText="1"/>
    </xf>
    <xf numFmtId="0" fontId="5" fillId="0" borderId="14" xfId="0" applyFont="1" applyBorder="1" applyAlignment="1">
      <alignment vertical="top" wrapText="1"/>
    </xf>
    <xf numFmtId="0" fontId="19" fillId="2" borderId="3" xfId="0" applyFont="1" applyFill="1" applyBorder="1" applyAlignment="1">
      <alignment horizontal="center" vertical="top" wrapText="1"/>
    </xf>
    <xf numFmtId="0" fontId="12" fillId="8" borderId="14" xfId="0" applyFont="1" applyFill="1" applyBorder="1" applyAlignment="1">
      <alignment horizontal="center" vertical="top" textRotation="90"/>
    </xf>
    <xf numFmtId="0" fontId="18" fillId="2" borderId="3" xfId="0" applyFont="1" applyFill="1" applyBorder="1" applyAlignment="1">
      <alignment horizontal="center" vertical="top" wrapText="1"/>
    </xf>
    <xf numFmtId="0" fontId="18" fillId="7" borderId="3" xfId="0" applyFont="1" applyFill="1" applyBorder="1" applyAlignment="1">
      <alignment horizontal="left" vertical="top" wrapText="1"/>
    </xf>
  </cellXfs>
  <cellStyles count="1">
    <cellStyle name="Normal" xfId="0" builtinId="0"/>
  </cellStyles>
  <dxfs count="16">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FblcXj_JrC51Vh_znCGlm97i8PwyYybY?usp=sharing" TargetMode="External"/><Relationship Id="rId2" Type="http://schemas.openxmlformats.org/officeDocument/2006/relationships/hyperlink" Target="https://drive.google.com/drive/folders/1FblcXj_JrC51Vh_znCGlm97i8PwyYybY?usp=sharing" TargetMode="External"/><Relationship Id="rId1" Type="http://schemas.openxmlformats.org/officeDocument/2006/relationships/hyperlink" Target="https://drive.google.com/drive/folders/1FblcXj_JrC51Vh_znCGlm97i8PwyYybY?usp=sharin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ocs.google.com/spreadsheets/d/11Q1xByD9LaQg3paBBOnuRhCW5Iux8Wbd/edit" TargetMode="External"/><Relationship Id="rId18" Type="http://schemas.openxmlformats.org/officeDocument/2006/relationships/hyperlink" Target="https://drive.google.com/file/d/1ZNSfN2cBWjk3JyuIbSjMcCB2MGg2RKrF/view?usp=sharing" TargetMode="External"/><Relationship Id="rId26" Type="http://schemas.openxmlformats.org/officeDocument/2006/relationships/hyperlink" Target="https://drive.google.com/drive/folders/18GSwRz3d9Kxb6maDaeogCVjWbKKqAOB6?usp=sharing" TargetMode="External"/><Relationship Id="rId3" Type="http://schemas.openxmlformats.org/officeDocument/2006/relationships/hyperlink" Target="https://drive.google.com/drive/folders/1kdvSxMYc6q424aFxBw019l2B8fJ5lZez?usp=sharing" TargetMode="External"/><Relationship Id="rId21" Type="http://schemas.openxmlformats.org/officeDocument/2006/relationships/hyperlink" Target="https://drive.google.com/drive/folders/1SZM8TdMedn7RKKkN43KAaGP-lEVHEiQM?usp=sharing" TargetMode="External"/><Relationship Id="rId34" Type="http://schemas.openxmlformats.org/officeDocument/2006/relationships/hyperlink" Target="https://docs.google.com/document/d/1vJtTbnWNlZU3yCGUixOUDofKeOxBxiQx/edit?usp=sharing&amp;ouid=103306234668114788237&amp;rtpof=true&amp;sd=true" TargetMode="External"/><Relationship Id="rId7" Type="http://schemas.openxmlformats.org/officeDocument/2006/relationships/hyperlink" Target="https://drive.google.com/drive/folders/1ejUvR8DhQt89g7WosyD2kEBYCKp-Abt-?usp=sharing" TargetMode="External"/><Relationship Id="rId12" Type="http://schemas.openxmlformats.org/officeDocument/2006/relationships/hyperlink" Target="https://docs.google.com/spreadsheets/d/1XB3-FhpcfgTZnxEdJ_nEzBcNas-KYDTb/edit" TargetMode="External"/><Relationship Id="rId17" Type="http://schemas.openxmlformats.org/officeDocument/2006/relationships/hyperlink" Target="https://drive.google.com/drive/folders/13Zyrm-rWSR96ZJGlOLwp9DkEf5sFbJ8Y?usp=sharing" TargetMode="External"/><Relationship Id="rId25" Type="http://schemas.openxmlformats.org/officeDocument/2006/relationships/hyperlink" Target="https://docs.google.com/spreadsheets/d/16jkMKmsWjuyIF2YwqTwLBa5jVpcJonzk/edit" TargetMode="External"/><Relationship Id="rId33" Type="http://schemas.openxmlformats.org/officeDocument/2006/relationships/hyperlink" Target="https://drive.google.com/drive/folders/1vAq5cXNImbt-bOPaKwcfMjy_4HGjcsH3" TargetMode="External"/><Relationship Id="rId2" Type="http://schemas.openxmlformats.org/officeDocument/2006/relationships/hyperlink" Target="https://drive.google.com/drive/folders/1qqHJvcPL_s774_yR7_tzPGdXffxqCem-" TargetMode="External"/><Relationship Id="rId16" Type="http://schemas.openxmlformats.org/officeDocument/2006/relationships/hyperlink" Target="https://drive.google.com/drive/folders/1RYeV3wBuA76wdEIYNZje30xLgG2I9CiK?usp=sharing" TargetMode="External"/><Relationship Id="rId20" Type="http://schemas.openxmlformats.org/officeDocument/2006/relationships/hyperlink" Target="https://drive.google.com/drive/folders/15K6cCBIfBjAdgNuJTCmfxC_sO_lPgmkB?usp=sharing" TargetMode="External"/><Relationship Id="rId29" Type="http://schemas.openxmlformats.org/officeDocument/2006/relationships/hyperlink" Target="https://drive.google.com/drive/folders/18GSwRz3d9Kxb6maDaeogCVjWbKKqAOB6?usp=sharing" TargetMode="External"/><Relationship Id="rId1" Type="http://schemas.openxmlformats.org/officeDocument/2006/relationships/hyperlink" Target="https://drive.google.com/drive/u/0/folders/1Eid6h9w3q45jdVtqg88TQSwkMx88oWUP" TargetMode="External"/><Relationship Id="rId6" Type="http://schemas.openxmlformats.org/officeDocument/2006/relationships/hyperlink" Target="https://drive.google.com/file/d/1ZR5n-y6OItXMkf5A5HFCV8OqKz_u119K/view?usp=sharing" TargetMode="External"/><Relationship Id="rId11" Type="http://schemas.openxmlformats.org/officeDocument/2006/relationships/hyperlink" Target="https://docs.google.com/spreadsheets/d/1XB3-FhpcfgTZnxEdJ_nEzBcNas-KYDTb/edit" TargetMode="External"/><Relationship Id="rId24" Type="http://schemas.openxmlformats.org/officeDocument/2006/relationships/hyperlink" Target="https://docs.google.com/spreadsheets/d/16jkMKmsWjuyIF2YwqTwLBa5jVpcJonzk/edit?usp=sharing&amp;ouid=105652675930842265921&amp;rtpof=true&amp;sd=true" TargetMode="External"/><Relationship Id="rId32" Type="http://schemas.openxmlformats.org/officeDocument/2006/relationships/hyperlink" Target="https://docs.google.com/spreadsheets/d/15yi-CX3yy3VxGjyVS-3F-eLqpewL7RAy/edit?usp=sharing&amp;ouid=110067907312646378124&amp;rtpof=true&amp;sd=true" TargetMode="External"/><Relationship Id="rId5" Type="http://schemas.openxmlformats.org/officeDocument/2006/relationships/hyperlink" Target="https://drive.google.com/drive/folders/1kdvSxMYc6q424aFxBw019l2B8fJ5lZez?usp=sharing" TargetMode="External"/><Relationship Id="rId15" Type="http://schemas.openxmlformats.org/officeDocument/2006/relationships/hyperlink" Target="https://drive.google.com/drive/folders/14vGTh554QTIAeam72sCrUcev9C-5e-SH?usp=sharing" TargetMode="External"/><Relationship Id="rId23" Type="http://schemas.openxmlformats.org/officeDocument/2006/relationships/hyperlink" Target="https://drive.google.com/drive/folders/1SZM8TdMedn7RKKkN43KAaGP-lEVHEiQM?usp=sharing" TargetMode="External"/><Relationship Id="rId28" Type="http://schemas.openxmlformats.org/officeDocument/2006/relationships/hyperlink" Target="https://drive.google.com/drive/folders/18GSwRz3d9Kxb6maDaeogCVjWbKKqAOB6" TargetMode="External"/><Relationship Id="rId36" Type="http://schemas.openxmlformats.org/officeDocument/2006/relationships/hyperlink" Target="https://twitter.com/UBPDcolombia/status/1504920457946017794" TargetMode="External"/><Relationship Id="rId10" Type="http://schemas.openxmlformats.org/officeDocument/2006/relationships/hyperlink" Target="https://docs.google.com/spreadsheets/d/1XB3-FhpcfgTZnxEdJ_nEzBcNas-KYDTb/edit" TargetMode="External"/><Relationship Id="rId19" Type="http://schemas.openxmlformats.org/officeDocument/2006/relationships/hyperlink" Target="https://drive.google.com/drive/folders/1pLer_yGj0RSy8nyhsEHRs289Xa10fBH2?usp=sharing" TargetMode="External"/><Relationship Id="rId31" Type="http://schemas.openxmlformats.org/officeDocument/2006/relationships/hyperlink" Target="https://drive.google.com/drive/folders/14Rcqrpa5dmIqMRHvH0PrkX7mXlz8oPfV?usp=sharing" TargetMode="External"/><Relationship Id="rId4" Type="http://schemas.openxmlformats.org/officeDocument/2006/relationships/hyperlink" Target="https://docs.google.com/spreadsheets/d/1DBqnC6DO1IkbJ3WQ-EB7PMrStRHblpYZ/edit?usp=sharing&amp;ouid=104724628077441342680&amp;rtpof=true&amp;sd=true" TargetMode="External"/><Relationship Id="rId9" Type="http://schemas.openxmlformats.org/officeDocument/2006/relationships/hyperlink" Target="https://drive.google.com/drive/folders/1kJEeHyH0XfqOKgMfBPIvrkr_2g6Ac_eC?usp=sharing" TargetMode="External"/><Relationship Id="rId14" Type="http://schemas.openxmlformats.org/officeDocument/2006/relationships/hyperlink" Target="https://docs.google.com/spreadsheets/d/10g_oS2YFvBanNyk_iJnTZfmuzjhpxXZQ/edit?usp=sharing&amp;ouid=104724628077441342680&amp;rtpof=true&amp;sd=true" TargetMode="External"/><Relationship Id="rId22" Type="http://schemas.openxmlformats.org/officeDocument/2006/relationships/hyperlink" Target="https://drive.google.com/drive/folders/1SZM8TdMedn7RKKkN43KAaGP-lEVHEiQM?usp=sharinge." TargetMode="External"/><Relationship Id="rId27" Type="http://schemas.openxmlformats.org/officeDocument/2006/relationships/hyperlink" Target="https://drive.google.com/drive/folders/18GSwRz3d9Kxb6maDaeogCVjWbKKqAOB6" TargetMode="External"/><Relationship Id="rId30" Type="http://schemas.openxmlformats.org/officeDocument/2006/relationships/hyperlink" Target="https://drive.google.com/drive/folders/18GSwRz3d9Kxb6maDaeogCVjWbKKqAOB6" TargetMode="External"/><Relationship Id="rId35" Type="http://schemas.openxmlformats.org/officeDocument/2006/relationships/hyperlink" Target="https://twitter.com/UBPDcolombia/status/1504920457946017794" TargetMode="External"/><Relationship Id="rId8" Type="http://schemas.openxmlformats.org/officeDocument/2006/relationships/hyperlink" Target="https://drive.google.com/drive/folders/1LyNHfGaz4iHtwNvLbTssnRMHrlAUK4we?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5A11"/>
  </sheetPr>
  <dimension ref="A1:AR1000"/>
  <sheetViews>
    <sheetView showGridLines="0" tabSelected="1" zoomScale="80" zoomScaleNormal="80" workbookViewId="0">
      <pane xSplit="6" ySplit="2" topLeftCell="W3" activePane="bottomRight" state="frozen"/>
      <selection pane="topRight" activeCell="G1" sqref="G1"/>
      <selection pane="bottomLeft" activeCell="A3" sqref="A3"/>
      <selection pane="bottomRight" activeCell="Z31" sqref="Z31"/>
    </sheetView>
  </sheetViews>
  <sheetFormatPr baseColWidth="10" defaultColWidth="14.3984375" defaultRowHeight="15" customHeight="1" x14ac:dyDescent="0.3"/>
  <cols>
    <col min="1" max="2" width="20.8984375" customWidth="1"/>
    <col min="3" max="4" width="33.8984375" customWidth="1"/>
    <col min="5" max="6" width="19.09765625" customWidth="1"/>
    <col min="7" max="7" width="17.09765625" customWidth="1"/>
    <col min="8" max="11" width="17.09765625" hidden="1" customWidth="1"/>
    <col min="12" max="12" width="18.09765625" hidden="1" customWidth="1"/>
    <col min="13" max="14" width="66.3984375" hidden="1" customWidth="1"/>
    <col min="15" max="18" width="17.09765625" hidden="1" customWidth="1"/>
    <col min="19" max="19" width="19.3984375" hidden="1" customWidth="1"/>
    <col min="20" max="20" width="84.296875" hidden="1" customWidth="1"/>
    <col min="21" max="22" width="66.3984375" hidden="1" customWidth="1"/>
    <col min="23" max="26" width="17.09765625" customWidth="1"/>
    <col min="27" max="27" width="18.09765625" customWidth="1"/>
    <col min="28" max="30" width="36.59765625" customWidth="1"/>
    <col min="31" max="34" width="17.09765625" hidden="1" customWidth="1"/>
    <col min="35" max="35" width="18.09765625" hidden="1" customWidth="1"/>
    <col min="36" max="39" width="36.59765625" hidden="1" customWidth="1"/>
    <col min="40" max="44" width="15.8984375" customWidth="1"/>
  </cols>
  <sheetData>
    <row r="1" spans="1:44" ht="12.75" customHeight="1" x14ac:dyDescent="0.3">
      <c r="A1" s="162" t="s">
        <v>0</v>
      </c>
      <c r="B1" s="163"/>
      <c r="C1" s="163"/>
      <c r="D1" s="163"/>
      <c r="E1" s="163"/>
      <c r="F1" s="163"/>
      <c r="G1" s="163"/>
      <c r="H1" s="164" t="s">
        <v>1</v>
      </c>
      <c r="I1" s="165"/>
      <c r="J1" s="165"/>
      <c r="K1" s="165"/>
      <c r="L1" s="165"/>
      <c r="M1" s="165"/>
      <c r="N1" s="166"/>
      <c r="O1" s="167" t="s">
        <v>2</v>
      </c>
      <c r="P1" s="165"/>
      <c r="Q1" s="165"/>
      <c r="R1" s="165"/>
      <c r="S1" s="165"/>
      <c r="T1" s="165"/>
      <c r="U1" s="165"/>
      <c r="V1" s="165"/>
      <c r="W1" s="168" t="s">
        <v>3</v>
      </c>
      <c r="X1" s="165"/>
      <c r="Y1" s="165"/>
      <c r="Z1" s="165"/>
      <c r="AA1" s="165"/>
      <c r="AB1" s="165"/>
      <c r="AC1" s="165"/>
      <c r="AD1" s="166"/>
      <c r="AE1" s="169" t="s">
        <v>4</v>
      </c>
      <c r="AF1" s="163"/>
      <c r="AG1" s="163"/>
      <c r="AH1" s="163"/>
      <c r="AI1" s="163"/>
      <c r="AJ1" s="163"/>
      <c r="AK1" s="163"/>
      <c r="AL1" s="163"/>
      <c r="AM1" s="163"/>
      <c r="AN1" s="1"/>
      <c r="AO1" s="1"/>
      <c r="AP1" s="1"/>
      <c r="AQ1" s="1"/>
      <c r="AR1" s="1"/>
    </row>
    <row r="2" spans="1:44" ht="12.75" customHeight="1" x14ac:dyDescent="0.3">
      <c r="A2" s="2" t="s">
        <v>5</v>
      </c>
      <c r="B2" s="2" t="s">
        <v>6</v>
      </c>
      <c r="C2" s="3" t="s">
        <v>7</v>
      </c>
      <c r="D2" s="3" t="s">
        <v>8</v>
      </c>
      <c r="E2" s="3" t="s">
        <v>9</v>
      </c>
      <c r="F2" s="3" t="s">
        <v>10</v>
      </c>
      <c r="G2" s="4" t="s">
        <v>11</v>
      </c>
      <c r="H2" s="5" t="s">
        <v>12</v>
      </c>
      <c r="I2" s="5" t="s">
        <v>13</v>
      </c>
      <c r="J2" s="5" t="s">
        <v>14</v>
      </c>
      <c r="K2" s="5" t="s">
        <v>15</v>
      </c>
      <c r="L2" s="5" t="s">
        <v>16</v>
      </c>
      <c r="M2" s="5" t="s">
        <v>17</v>
      </c>
      <c r="N2" s="5" t="s">
        <v>18</v>
      </c>
      <c r="O2" s="6" t="s">
        <v>19</v>
      </c>
      <c r="P2" s="7" t="s">
        <v>20</v>
      </c>
      <c r="Q2" s="7" t="s">
        <v>14</v>
      </c>
      <c r="R2" s="7" t="s">
        <v>15</v>
      </c>
      <c r="S2" s="7" t="s">
        <v>16</v>
      </c>
      <c r="T2" s="7" t="s">
        <v>21</v>
      </c>
      <c r="U2" s="7" t="s">
        <v>22</v>
      </c>
      <c r="V2" s="8" t="s">
        <v>23</v>
      </c>
      <c r="W2" s="9" t="s">
        <v>12</v>
      </c>
      <c r="X2" s="9" t="s">
        <v>13</v>
      </c>
      <c r="Y2" s="9" t="s">
        <v>14</v>
      </c>
      <c r="Z2" s="9" t="s">
        <v>15</v>
      </c>
      <c r="AA2" s="9" t="s">
        <v>24</v>
      </c>
      <c r="AB2" s="9" t="s">
        <v>25</v>
      </c>
      <c r="AC2" s="9" t="s">
        <v>26</v>
      </c>
      <c r="AD2" s="9" t="s">
        <v>27</v>
      </c>
      <c r="AE2" s="10" t="s">
        <v>12</v>
      </c>
      <c r="AF2" s="10" t="s">
        <v>13</v>
      </c>
      <c r="AG2" s="10" t="s">
        <v>14</v>
      </c>
      <c r="AH2" s="10" t="s">
        <v>15</v>
      </c>
      <c r="AI2" s="10" t="s">
        <v>24</v>
      </c>
      <c r="AJ2" s="11" t="s">
        <v>28</v>
      </c>
      <c r="AK2" s="12" t="s">
        <v>29</v>
      </c>
      <c r="AL2" s="12" t="s">
        <v>30</v>
      </c>
      <c r="AM2" s="12" t="s">
        <v>31</v>
      </c>
      <c r="AN2" s="1"/>
      <c r="AO2" s="1"/>
      <c r="AP2" s="1"/>
      <c r="AQ2" s="1"/>
      <c r="AR2" s="1"/>
    </row>
    <row r="3" spans="1:44" ht="99.75" customHeight="1" x14ac:dyDescent="0.3">
      <c r="A3" s="158" t="s">
        <v>32</v>
      </c>
      <c r="B3" s="159" t="s">
        <v>33</v>
      </c>
      <c r="C3" s="13" t="s">
        <v>34</v>
      </c>
      <c r="D3" s="14" t="s">
        <v>35</v>
      </c>
      <c r="E3" s="14" t="s">
        <v>36</v>
      </c>
      <c r="F3" s="14" t="s">
        <v>37</v>
      </c>
      <c r="G3" s="14" t="s">
        <v>35</v>
      </c>
      <c r="H3" s="15" t="s">
        <v>38</v>
      </c>
      <c r="I3" s="14" t="s">
        <v>38</v>
      </c>
      <c r="J3" s="16">
        <f>5/5</f>
        <v>1</v>
      </c>
      <c r="K3" s="16">
        <f>5/100</f>
        <v>0.05</v>
      </c>
      <c r="L3" s="17" t="str">
        <f t="shared" ref="L3:L19" si="0">IF(J3="N/A","No aplica",IF(J3&gt;=110%,"sobrecumplimiento",IF(J3&gt;=90%,"óptimo",IF(J3&gt;=50%,"riesgo",IF(J3&lt;50%,"crítico","0")))))</f>
        <v>óptimo</v>
      </c>
      <c r="M3" s="18" t="s">
        <v>39</v>
      </c>
      <c r="N3" s="18" t="s">
        <v>40</v>
      </c>
      <c r="O3" s="15" t="s">
        <v>41</v>
      </c>
      <c r="P3" s="14" t="s">
        <v>41</v>
      </c>
      <c r="Q3" s="16">
        <f>22/22</f>
        <v>1</v>
      </c>
      <c r="R3" s="16">
        <f>22/100</f>
        <v>0.22</v>
      </c>
      <c r="S3" s="17" t="str">
        <f t="shared" ref="S3:S19" si="1">IF(Q3="N/A","No aplica",IF(Q3&gt;=110%,"sobrecumplimiento",IF(Q3&gt;=90%,"óptimo",IF(Q3&gt;=50%,"riesgo",IF(Q3&lt;50%,"crítico","0")))))</f>
        <v>óptimo</v>
      </c>
      <c r="T3" s="18" t="s">
        <v>42</v>
      </c>
      <c r="U3" s="18" t="s">
        <v>43</v>
      </c>
      <c r="V3" s="18" t="s">
        <v>44</v>
      </c>
      <c r="W3" s="15" t="s">
        <v>45</v>
      </c>
      <c r="X3" s="15" t="s">
        <v>46</v>
      </c>
      <c r="Y3" s="19">
        <v>0.99299999999999999</v>
      </c>
      <c r="Z3" s="19">
        <v>0.55000000000000004</v>
      </c>
      <c r="AA3" s="20" t="str">
        <f t="shared" ref="AA3:AA39" si="2">IF(Y3="N/A","No aplica",IF(Y3&gt;=110%,"sobrecumplimiento",IF(Y3&gt;=90%,"óptimo",IF(Y3&gt;=50%,"riesgo",IF(Y3&lt;50%,"crítico","0")))))</f>
        <v>óptimo</v>
      </c>
      <c r="AB3" s="21" t="s">
        <v>47</v>
      </c>
      <c r="AC3" s="21" t="s">
        <v>48</v>
      </c>
      <c r="AD3" s="21" t="s">
        <v>49</v>
      </c>
      <c r="AE3" s="22"/>
      <c r="AF3" s="22"/>
      <c r="AG3" s="19"/>
      <c r="AH3" s="19"/>
      <c r="AI3" s="20" t="str">
        <f t="shared" ref="AI3:AI19" si="3">IF(AG3="N/A","No aplica",IF(AG3&gt;=110%,"sobrecumplimiento",IF(AG3&gt;=90%,"óptimo",IF(AG3&gt;=50%,"riesgo",IF(AG3&lt;50%,"crítico","0")))))</f>
        <v>crítico</v>
      </c>
      <c r="AJ3" s="18"/>
      <c r="AK3" s="23"/>
      <c r="AL3" s="24"/>
      <c r="AM3" s="24"/>
      <c r="AN3" s="1"/>
      <c r="AO3" s="1"/>
      <c r="AP3" s="1"/>
      <c r="AQ3" s="1"/>
      <c r="AR3" s="1"/>
    </row>
    <row r="4" spans="1:44" ht="99.75" customHeight="1" x14ac:dyDescent="0.3">
      <c r="A4" s="154"/>
      <c r="B4" s="160"/>
      <c r="C4" s="13" t="s">
        <v>50</v>
      </c>
      <c r="D4" s="14" t="s">
        <v>51</v>
      </c>
      <c r="E4" s="14" t="s">
        <v>52</v>
      </c>
      <c r="F4" s="14" t="s">
        <v>53</v>
      </c>
      <c r="G4" s="25" t="s">
        <v>51</v>
      </c>
      <c r="H4" s="26" t="s">
        <v>54</v>
      </c>
      <c r="I4" s="26" t="s">
        <v>54</v>
      </c>
      <c r="J4" s="27" t="s">
        <v>55</v>
      </c>
      <c r="K4" s="28">
        <v>0</v>
      </c>
      <c r="L4" s="17" t="str">
        <f t="shared" si="0"/>
        <v>No aplica</v>
      </c>
      <c r="M4" s="18" t="s">
        <v>56</v>
      </c>
      <c r="N4" s="29" t="s">
        <v>57</v>
      </c>
      <c r="O4" s="26" t="s">
        <v>54</v>
      </c>
      <c r="P4" s="26" t="s">
        <v>54</v>
      </c>
      <c r="Q4" s="27" t="s">
        <v>55</v>
      </c>
      <c r="R4" s="28">
        <v>0</v>
      </c>
      <c r="S4" s="17" t="str">
        <f t="shared" si="1"/>
        <v>No aplica</v>
      </c>
      <c r="T4" s="18" t="s">
        <v>58</v>
      </c>
      <c r="U4" s="18" t="s">
        <v>59</v>
      </c>
      <c r="V4" s="18" t="s">
        <v>60</v>
      </c>
      <c r="W4" s="26" t="s">
        <v>51</v>
      </c>
      <c r="X4" s="26" t="s">
        <v>61</v>
      </c>
      <c r="Y4" s="30">
        <v>0.44400000000000001</v>
      </c>
      <c r="Z4" s="28">
        <v>0.44400000000000001</v>
      </c>
      <c r="AA4" s="17" t="str">
        <f t="shared" si="2"/>
        <v>crítico</v>
      </c>
      <c r="AB4" s="31" t="s">
        <v>62</v>
      </c>
      <c r="AC4" s="29" t="s">
        <v>63</v>
      </c>
      <c r="AD4" s="29" t="s">
        <v>64</v>
      </c>
      <c r="AE4" s="26" t="s">
        <v>54</v>
      </c>
      <c r="AF4" s="26" t="s">
        <v>54</v>
      </c>
      <c r="AG4" s="27" t="s">
        <v>55</v>
      </c>
      <c r="AH4" s="28">
        <v>0</v>
      </c>
      <c r="AI4" s="17" t="str">
        <f t="shared" si="3"/>
        <v>No aplica</v>
      </c>
      <c r="AJ4" s="18"/>
      <c r="AK4" s="32"/>
      <c r="AL4" s="24"/>
      <c r="AM4" s="33"/>
      <c r="AN4" s="34"/>
      <c r="AO4" s="1"/>
      <c r="AP4" s="1"/>
      <c r="AQ4" s="1"/>
      <c r="AR4" s="1"/>
    </row>
    <row r="5" spans="1:44" ht="99.75" customHeight="1" x14ac:dyDescent="0.3">
      <c r="A5" s="154"/>
      <c r="B5" s="157"/>
      <c r="C5" s="13" t="s">
        <v>65</v>
      </c>
      <c r="D5" s="35" t="s">
        <v>66</v>
      </c>
      <c r="E5" s="35" t="s">
        <v>67</v>
      </c>
      <c r="F5" s="35" t="s">
        <v>37</v>
      </c>
      <c r="G5" s="36" t="s">
        <v>66</v>
      </c>
      <c r="H5" s="37" t="s">
        <v>68</v>
      </c>
      <c r="I5" s="37" t="s">
        <v>68</v>
      </c>
      <c r="J5" s="27" t="s">
        <v>55</v>
      </c>
      <c r="K5" s="28">
        <v>0</v>
      </c>
      <c r="L5" s="17" t="str">
        <f t="shared" si="0"/>
        <v>No aplica</v>
      </c>
      <c r="M5" s="29" t="s">
        <v>69</v>
      </c>
      <c r="N5" s="29" t="s">
        <v>70</v>
      </c>
      <c r="O5" s="26" t="s">
        <v>68</v>
      </c>
      <c r="P5" s="37" t="s">
        <v>68</v>
      </c>
      <c r="Q5" s="27" t="s">
        <v>55</v>
      </c>
      <c r="R5" s="28">
        <f>0/99</f>
        <v>0</v>
      </c>
      <c r="S5" s="17" t="str">
        <f t="shared" si="1"/>
        <v>No aplica</v>
      </c>
      <c r="T5" s="18" t="s">
        <v>71</v>
      </c>
      <c r="U5" s="18" t="s">
        <v>72</v>
      </c>
      <c r="V5" s="18" t="s">
        <v>73</v>
      </c>
      <c r="W5" s="37" t="s">
        <v>74</v>
      </c>
      <c r="X5" s="37" t="s">
        <v>75</v>
      </c>
      <c r="Y5" s="16">
        <v>1.046</v>
      </c>
      <c r="Z5" s="28">
        <v>0.7</v>
      </c>
      <c r="AA5" s="17" t="str">
        <f t="shared" si="2"/>
        <v>óptimo</v>
      </c>
      <c r="AB5" s="31" t="s">
        <v>76</v>
      </c>
      <c r="AC5" s="29" t="s">
        <v>77</v>
      </c>
      <c r="AD5" s="29" t="s">
        <v>78</v>
      </c>
      <c r="AE5" s="37" t="s">
        <v>68</v>
      </c>
      <c r="AF5" s="37" t="s">
        <v>68</v>
      </c>
      <c r="AG5" s="27" t="s">
        <v>55</v>
      </c>
      <c r="AH5" s="28">
        <v>0</v>
      </c>
      <c r="AI5" s="17" t="str">
        <f t="shared" si="3"/>
        <v>No aplica</v>
      </c>
      <c r="AJ5" s="29"/>
      <c r="AK5" s="32"/>
      <c r="AL5" s="24"/>
      <c r="AM5" s="33"/>
      <c r="AN5" s="38"/>
      <c r="AO5" s="1"/>
      <c r="AP5" s="1"/>
      <c r="AQ5" s="1"/>
      <c r="AR5" s="1"/>
    </row>
    <row r="6" spans="1:44" ht="99.75" customHeight="1" x14ac:dyDescent="0.3">
      <c r="A6" s="154"/>
      <c r="B6" s="39" t="s">
        <v>79</v>
      </c>
      <c r="C6" s="13" t="s">
        <v>80</v>
      </c>
      <c r="D6" s="14" t="s">
        <v>81</v>
      </c>
      <c r="E6" s="14" t="s">
        <v>82</v>
      </c>
      <c r="F6" s="14" t="s">
        <v>67</v>
      </c>
      <c r="G6" s="14" t="s">
        <v>81</v>
      </c>
      <c r="H6" s="14" t="s">
        <v>83</v>
      </c>
      <c r="I6" s="14" t="s">
        <v>83</v>
      </c>
      <c r="J6" s="27" t="s">
        <v>55</v>
      </c>
      <c r="K6" s="28">
        <v>0</v>
      </c>
      <c r="L6" s="17" t="str">
        <f t="shared" si="0"/>
        <v>No aplica</v>
      </c>
      <c r="M6" s="18" t="s">
        <v>84</v>
      </c>
      <c r="N6" s="18" t="s">
        <v>85</v>
      </c>
      <c r="O6" s="14" t="s">
        <v>83</v>
      </c>
      <c r="P6" s="14" t="s">
        <v>83</v>
      </c>
      <c r="Q6" s="27" t="s">
        <v>55</v>
      </c>
      <c r="R6" s="28">
        <f>0/100</f>
        <v>0</v>
      </c>
      <c r="S6" s="17" t="str">
        <f t="shared" si="1"/>
        <v>No aplica</v>
      </c>
      <c r="T6" s="18" t="s">
        <v>86</v>
      </c>
      <c r="U6" s="18" t="s">
        <v>87</v>
      </c>
      <c r="V6" s="18" t="s">
        <v>88</v>
      </c>
      <c r="W6" s="14" t="s">
        <v>89</v>
      </c>
      <c r="X6" s="14" t="s">
        <v>90</v>
      </c>
      <c r="Y6" s="16">
        <v>0.55000000000000004</v>
      </c>
      <c r="Z6" s="28">
        <v>0.27500000000000002</v>
      </c>
      <c r="AA6" s="17" t="str">
        <f t="shared" si="2"/>
        <v>riesgo</v>
      </c>
      <c r="AB6" s="29" t="s">
        <v>91</v>
      </c>
      <c r="AC6" s="29" t="s">
        <v>92</v>
      </c>
      <c r="AD6" s="29" t="s">
        <v>93</v>
      </c>
      <c r="AE6" s="14" t="s">
        <v>83</v>
      </c>
      <c r="AF6" s="14" t="s">
        <v>83</v>
      </c>
      <c r="AG6" s="27" t="s">
        <v>55</v>
      </c>
      <c r="AH6" s="28">
        <v>0</v>
      </c>
      <c r="AI6" s="17" t="str">
        <f t="shared" si="3"/>
        <v>No aplica</v>
      </c>
      <c r="AJ6" s="18"/>
      <c r="AK6" s="23"/>
      <c r="AL6" s="24"/>
      <c r="AM6" s="24"/>
      <c r="AN6" s="1"/>
      <c r="AO6" s="1"/>
      <c r="AP6" s="1"/>
      <c r="AQ6" s="1"/>
      <c r="AR6" s="1"/>
    </row>
    <row r="7" spans="1:44" ht="99.75" customHeight="1" x14ac:dyDescent="0.3">
      <c r="A7" s="154"/>
      <c r="B7" s="39" t="s">
        <v>94</v>
      </c>
      <c r="C7" s="13" t="s">
        <v>95</v>
      </c>
      <c r="D7" s="14" t="s">
        <v>96</v>
      </c>
      <c r="E7" s="14" t="s">
        <v>36</v>
      </c>
      <c r="F7" s="14" t="s">
        <v>97</v>
      </c>
      <c r="G7" s="14" t="s">
        <v>96</v>
      </c>
      <c r="H7" s="14" t="s">
        <v>98</v>
      </c>
      <c r="I7" s="14" t="s">
        <v>98</v>
      </c>
      <c r="J7" s="27" t="s">
        <v>55</v>
      </c>
      <c r="K7" s="28">
        <v>0</v>
      </c>
      <c r="L7" s="17" t="str">
        <f t="shared" si="0"/>
        <v>No aplica</v>
      </c>
      <c r="M7" s="18" t="s">
        <v>99</v>
      </c>
      <c r="N7" s="18" t="s">
        <v>100</v>
      </c>
      <c r="O7" s="14" t="s">
        <v>98</v>
      </c>
      <c r="P7" s="14" t="s">
        <v>98</v>
      </c>
      <c r="Q7" s="27" t="s">
        <v>55</v>
      </c>
      <c r="R7" s="28">
        <f>0/2</f>
        <v>0</v>
      </c>
      <c r="S7" s="17" t="str">
        <f t="shared" si="1"/>
        <v>No aplica</v>
      </c>
      <c r="T7" s="18" t="s">
        <v>101</v>
      </c>
      <c r="U7" s="18" t="s">
        <v>102</v>
      </c>
      <c r="V7" s="18" t="s">
        <v>103</v>
      </c>
      <c r="W7" s="14" t="s">
        <v>98</v>
      </c>
      <c r="X7" s="14" t="s">
        <v>55</v>
      </c>
      <c r="Y7" s="27" t="s">
        <v>55</v>
      </c>
      <c r="Z7" s="28" t="s">
        <v>55</v>
      </c>
      <c r="AA7" s="17" t="str">
        <f t="shared" si="2"/>
        <v>No aplica</v>
      </c>
      <c r="AB7" s="29" t="s">
        <v>104</v>
      </c>
      <c r="AC7" s="29" t="s">
        <v>105</v>
      </c>
      <c r="AD7" s="29" t="s">
        <v>106</v>
      </c>
      <c r="AE7" s="14" t="s">
        <v>98</v>
      </c>
      <c r="AF7" s="14" t="s">
        <v>98</v>
      </c>
      <c r="AG7" s="27" t="s">
        <v>55</v>
      </c>
      <c r="AH7" s="28">
        <v>0</v>
      </c>
      <c r="AI7" s="17" t="str">
        <f t="shared" si="3"/>
        <v>No aplica</v>
      </c>
      <c r="AJ7" s="18"/>
      <c r="AK7" s="23"/>
      <c r="AL7" s="24"/>
      <c r="AM7" s="24"/>
      <c r="AN7" s="1"/>
      <c r="AO7" s="1"/>
      <c r="AP7" s="1"/>
      <c r="AQ7" s="1"/>
      <c r="AR7" s="1"/>
    </row>
    <row r="8" spans="1:44" ht="99.75" customHeight="1" x14ac:dyDescent="0.3">
      <c r="A8" s="154"/>
      <c r="B8" s="156" t="s">
        <v>107</v>
      </c>
      <c r="C8" s="13" t="s">
        <v>108</v>
      </c>
      <c r="D8" s="14" t="s">
        <v>109</v>
      </c>
      <c r="E8" s="14" t="s">
        <v>36</v>
      </c>
      <c r="F8" s="14" t="s">
        <v>110</v>
      </c>
      <c r="G8" s="14" t="s">
        <v>109</v>
      </c>
      <c r="H8" s="15" t="s">
        <v>111</v>
      </c>
      <c r="I8" s="15" t="s">
        <v>112</v>
      </c>
      <c r="J8" s="27">
        <f>80/78</f>
        <v>1.0256410256410255</v>
      </c>
      <c r="K8" s="28">
        <v>0</v>
      </c>
      <c r="L8" s="17" t="str">
        <f t="shared" si="0"/>
        <v>óptimo</v>
      </c>
      <c r="M8" s="29" t="s">
        <v>113</v>
      </c>
      <c r="N8" s="18" t="s">
        <v>114</v>
      </c>
      <c r="O8" s="14" t="s">
        <v>111</v>
      </c>
      <c r="P8" s="14" t="s">
        <v>112</v>
      </c>
      <c r="Q8" s="16">
        <f>40/39</f>
        <v>1.0256410256410255</v>
      </c>
      <c r="R8" s="28">
        <f>40/100</f>
        <v>0.4</v>
      </c>
      <c r="S8" s="17" t="str">
        <f t="shared" si="1"/>
        <v>óptimo</v>
      </c>
      <c r="T8" s="18" t="s">
        <v>115</v>
      </c>
      <c r="U8" s="18" t="s">
        <v>116</v>
      </c>
      <c r="V8" s="18" t="s">
        <v>117</v>
      </c>
      <c r="W8" s="15" t="s">
        <v>118</v>
      </c>
      <c r="X8" s="15" t="s">
        <v>112</v>
      </c>
      <c r="Y8" s="30">
        <v>0.74099999999999999</v>
      </c>
      <c r="Z8" s="28">
        <v>0.4</v>
      </c>
      <c r="AA8" s="17" t="str">
        <f t="shared" si="2"/>
        <v>riesgo</v>
      </c>
      <c r="AB8" s="29" t="s">
        <v>119</v>
      </c>
      <c r="AC8" s="29" t="s">
        <v>120</v>
      </c>
      <c r="AD8" s="29" t="s">
        <v>121</v>
      </c>
      <c r="AE8" s="14" t="s">
        <v>122</v>
      </c>
      <c r="AF8" s="14" t="s">
        <v>122</v>
      </c>
      <c r="AG8" s="27" t="s">
        <v>55</v>
      </c>
      <c r="AH8" s="28">
        <v>0</v>
      </c>
      <c r="AI8" s="17" t="str">
        <f t="shared" si="3"/>
        <v>No aplica</v>
      </c>
      <c r="AJ8" s="29"/>
      <c r="AK8" s="23"/>
      <c r="AL8" s="24"/>
      <c r="AM8" s="24"/>
      <c r="AN8" s="1"/>
      <c r="AO8" s="1"/>
      <c r="AP8" s="1"/>
      <c r="AQ8" s="1"/>
      <c r="AR8" s="1"/>
    </row>
    <row r="9" spans="1:44" ht="99.75" customHeight="1" x14ac:dyDescent="0.3">
      <c r="A9" s="154"/>
      <c r="B9" s="157"/>
      <c r="C9" s="13" t="s">
        <v>123</v>
      </c>
      <c r="D9" s="14" t="s">
        <v>124</v>
      </c>
      <c r="E9" s="14" t="s">
        <v>125</v>
      </c>
      <c r="F9" s="14" t="s">
        <v>126</v>
      </c>
      <c r="G9" s="14" t="s">
        <v>124</v>
      </c>
      <c r="H9" s="14" t="s">
        <v>127</v>
      </c>
      <c r="I9" s="14" t="s">
        <v>128</v>
      </c>
      <c r="J9" s="16">
        <v>0.64</v>
      </c>
      <c r="K9" s="16">
        <v>0.16</v>
      </c>
      <c r="L9" s="17" t="str">
        <f t="shared" si="0"/>
        <v>riesgo</v>
      </c>
      <c r="M9" s="29" t="s">
        <v>129</v>
      </c>
      <c r="N9" s="29" t="s">
        <v>130</v>
      </c>
      <c r="O9" s="15" t="s">
        <v>131</v>
      </c>
      <c r="P9" s="15" t="s">
        <v>132</v>
      </c>
      <c r="Q9" s="16">
        <f>37%/50%</f>
        <v>0.74</v>
      </c>
      <c r="R9" s="16">
        <f>37%/100%</f>
        <v>0.37</v>
      </c>
      <c r="S9" s="17" t="str">
        <f t="shared" si="1"/>
        <v>riesgo</v>
      </c>
      <c r="T9" s="18" t="s">
        <v>133</v>
      </c>
      <c r="U9" s="18" t="s">
        <v>134</v>
      </c>
      <c r="V9" s="18" t="s">
        <v>135</v>
      </c>
      <c r="W9" s="14" t="s">
        <v>136</v>
      </c>
      <c r="X9" s="14" t="s">
        <v>137</v>
      </c>
      <c r="Y9" s="16">
        <v>0.81100000000000005</v>
      </c>
      <c r="Z9" s="16">
        <v>0.60899999999999999</v>
      </c>
      <c r="AA9" s="17" t="str">
        <f t="shared" si="2"/>
        <v>riesgo</v>
      </c>
      <c r="AB9" s="29" t="s">
        <v>138</v>
      </c>
      <c r="AC9" s="29" t="s">
        <v>139</v>
      </c>
      <c r="AD9" s="29" t="s">
        <v>140</v>
      </c>
      <c r="AE9" s="14"/>
      <c r="AF9" s="14"/>
      <c r="AG9" s="16">
        <v>0.64</v>
      </c>
      <c r="AH9" s="16">
        <v>0.16</v>
      </c>
      <c r="AI9" s="17" t="str">
        <f t="shared" si="3"/>
        <v>riesgo</v>
      </c>
      <c r="AJ9" s="29"/>
      <c r="AK9" s="32"/>
      <c r="AL9" s="24"/>
      <c r="AM9" s="24"/>
      <c r="AN9" s="40"/>
      <c r="AO9" s="1"/>
      <c r="AP9" s="1"/>
      <c r="AQ9" s="1"/>
      <c r="AR9" s="1"/>
    </row>
    <row r="10" spans="1:44" ht="99.75" customHeight="1" x14ac:dyDescent="0.3">
      <c r="A10" s="154"/>
      <c r="B10" s="156" t="s">
        <v>141</v>
      </c>
      <c r="C10" s="41" t="s">
        <v>142</v>
      </c>
      <c r="D10" s="37" t="s">
        <v>143</v>
      </c>
      <c r="E10" s="14" t="s">
        <v>36</v>
      </c>
      <c r="F10" s="14" t="s">
        <v>144</v>
      </c>
      <c r="G10" s="37" t="s">
        <v>143</v>
      </c>
      <c r="H10" s="37" t="s">
        <v>145</v>
      </c>
      <c r="I10" s="35" t="s">
        <v>146</v>
      </c>
      <c r="J10" s="16">
        <f>10/15</f>
        <v>0.66666666666666663</v>
      </c>
      <c r="K10" s="16">
        <f>10/100</f>
        <v>0.1</v>
      </c>
      <c r="L10" s="17" t="str">
        <f t="shared" si="0"/>
        <v>riesgo</v>
      </c>
      <c r="M10" s="29" t="s">
        <v>147</v>
      </c>
      <c r="N10" s="18" t="s">
        <v>148</v>
      </c>
      <c r="O10" s="37" t="s">
        <v>55</v>
      </c>
      <c r="P10" s="35" t="s">
        <v>55</v>
      </c>
      <c r="Q10" s="16" t="s">
        <v>55</v>
      </c>
      <c r="R10" s="16" t="s">
        <v>55</v>
      </c>
      <c r="S10" s="17" t="str">
        <f t="shared" si="1"/>
        <v>No aplica</v>
      </c>
      <c r="T10" s="18" t="s">
        <v>149</v>
      </c>
      <c r="U10" s="18" t="s">
        <v>150</v>
      </c>
      <c r="V10" s="18" t="s">
        <v>151</v>
      </c>
      <c r="W10" s="37" t="s">
        <v>55</v>
      </c>
      <c r="X10" s="37" t="s">
        <v>55</v>
      </c>
      <c r="Y10" s="37" t="s">
        <v>55</v>
      </c>
      <c r="Z10" s="37" t="s">
        <v>55</v>
      </c>
      <c r="AA10" s="17" t="str">
        <f t="shared" si="2"/>
        <v>No aplica</v>
      </c>
      <c r="AB10" s="29"/>
      <c r="AC10" s="18"/>
      <c r="AD10" s="18"/>
      <c r="AE10" s="37"/>
      <c r="AF10" s="35"/>
      <c r="AG10" s="16">
        <f>10/15</f>
        <v>0.66666666666666663</v>
      </c>
      <c r="AH10" s="16">
        <f>10/100</f>
        <v>0.1</v>
      </c>
      <c r="AI10" s="17" t="str">
        <f t="shared" si="3"/>
        <v>riesgo</v>
      </c>
      <c r="AJ10" s="29"/>
      <c r="AK10" s="23"/>
      <c r="AL10" s="24"/>
      <c r="AM10" s="24"/>
      <c r="AN10" s="1"/>
      <c r="AO10" s="1"/>
      <c r="AP10" s="1"/>
      <c r="AQ10" s="1"/>
      <c r="AR10" s="1"/>
    </row>
    <row r="11" spans="1:44" ht="99.75" customHeight="1" x14ac:dyDescent="0.3">
      <c r="A11" s="154"/>
      <c r="B11" s="157"/>
      <c r="C11" s="41" t="s">
        <v>152</v>
      </c>
      <c r="D11" s="41" t="s">
        <v>153</v>
      </c>
      <c r="E11" s="14" t="s">
        <v>36</v>
      </c>
      <c r="F11" s="14" t="s">
        <v>144</v>
      </c>
      <c r="G11" s="14" t="s">
        <v>154</v>
      </c>
      <c r="H11" s="14" t="s">
        <v>155</v>
      </c>
      <c r="I11" s="14" t="s">
        <v>155</v>
      </c>
      <c r="J11" s="27" t="s">
        <v>55</v>
      </c>
      <c r="K11" s="28">
        <v>0</v>
      </c>
      <c r="L11" s="17" t="str">
        <f t="shared" si="0"/>
        <v>No aplica</v>
      </c>
      <c r="M11" s="29" t="s">
        <v>156</v>
      </c>
      <c r="N11" s="18" t="s">
        <v>157</v>
      </c>
      <c r="O11" s="14" t="s">
        <v>158</v>
      </c>
      <c r="P11" s="15" t="s">
        <v>159</v>
      </c>
      <c r="Q11" s="16">
        <f>0/10</f>
        <v>0</v>
      </c>
      <c r="R11" s="28">
        <f>0/44</f>
        <v>0</v>
      </c>
      <c r="S11" s="17" t="str">
        <f t="shared" si="1"/>
        <v>crítico</v>
      </c>
      <c r="T11" s="18" t="s">
        <v>160</v>
      </c>
      <c r="U11" s="18" t="s">
        <v>161</v>
      </c>
      <c r="V11" s="18" t="s">
        <v>162</v>
      </c>
      <c r="W11" s="14" t="s">
        <v>163</v>
      </c>
      <c r="X11" s="14" t="s">
        <v>164</v>
      </c>
      <c r="Y11" s="16">
        <v>0.5</v>
      </c>
      <c r="Z11" s="28">
        <v>0.27300000000000002</v>
      </c>
      <c r="AA11" s="17" t="str">
        <f t="shared" si="2"/>
        <v>riesgo</v>
      </c>
      <c r="AB11" s="29" t="s">
        <v>165</v>
      </c>
      <c r="AC11" s="29" t="s">
        <v>166</v>
      </c>
      <c r="AD11" s="29" t="s">
        <v>167</v>
      </c>
      <c r="AE11" s="14"/>
      <c r="AF11" s="14"/>
      <c r="AG11" s="27" t="s">
        <v>55</v>
      </c>
      <c r="AH11" s="28">
        <v>0</v>
      </c>
      <c r="AI11" s="17" t="str">
        <f t="shared" si="3"/>
        <v>No aplica</v>
      </c>
      <c r="AJ11" s="29"/>
      <c r="AK11" s="23"/>
      <c r="AL11" s="24"/>
      <c r="AM11" s="24"/>
      <c r="AN11" s="1"/>
      <c r="AO11" s="1"/>
      <c r="AP11" s="1"/>
      <c r="AQ11" s="1"/>
      <c r="AR11" s="1"/>
    </row>
    <row r="12" spans="1:44" ht="99.75" customHeight="1" x14ac:dyDescent="0.3">
      <c r="A12" s="155"/>
      <c r="B12" s="39" t="s">
        <v>168</v>
      </c>
      <c r="C12" s="13" t="s">
        <v>169</v>
      </c>
      <c r="D12" s="14" t="s">
        <v>170</v>
      </c>
      <c r="E12" s="14" t="s">
        <v>171</v>
      </c>
      <c r="F12" s="14" t="s">
        <v>172</v>
      </c>
      <c r="G12" s="14" t="s">
        <v>170</v>
      </c>
      <c r="H12" s="14" t="s">
        <v>173</v>
      </c>
      <c r="I12" s="14" t="s">
        <v>173</v>
      </c>
      <c r="J12" s="16">
        <f>5.8/5.8</f>
        <v>1</v>
      </c>
      <c r="K12" s="42">
        <f>5.8/100</f>
        <v>5.7999999999999996E-2</v>
      </c>
      <c r="L12" s="17" t="str">
        <f t="shared" si="0"/>
        <v>óptimo</v>
      </c>
      <c r="M12" s="29" t="s">
        <v>174</v>
      </c>
      <c r="N12" s="18" t="s">
        <v>175</v>
      </c>
      <c r="O12" s="15" t="s">
        <v>176</v>
      </c>
      <c r="P12" s="15" t="s">
        <v>177</v>
      </c>
      <c r="Q12" s="16">
        <f>35/54.4</f>
        <v>0.64338235294117652</v>
      </c>
      <c r="R12" s="42">
        <f>35/100</f>
        <v>0.35</v>
      </c>
      <c r="S12" s="17" t="str">
        <f t="shared" si="1"/>
        <v>riesgo</v>
      </c>
      <c r="T12" s="18" t="s">
        <v>178</v>
      </c>
      <c r="U12" s="18" t="s">
        <v>179</v>
      </c>
      <c r="V12" s="18" t="s">
        <v>180</v>
      </c>
      <c r="W12" s="14" t="s">
        <v>181</v>
      </c>
      <c r="X12" s="14" t="s">
        <v>182</v>
      </c>
      <c r="Y12" s="16">
        <v>0.63800000000000001</v>
      </c>
      <c r="Z12" s="42">
        <v>0.49299999999999999</v>
      </c>
      <c r="AA12" s="17" t="str">
        <f t="shared" si="2"/>
        <v>riesgo</v>
      </c>
      <c r="AB12" s="29" t="s">
        <v>183</v>
      </c>
      <c r="AC12" s="29" t="s">
        <v>184</v>
      </c>
      <c r="AD12" s="29" t="s">
        <v>185</v>
      </c>
      <c r="AE12" s="14"/>
      <c r="AF12" s="14"/>
      <c r="AG12" s="16">
        <f>5.8/5.8</f>
        <v>1</v>
      </c>
      <c r="AH12" s="42">
        <f>5.8/100</f>
        <v>5.7999999999999996E-2</v>
      </c>
      <c r="AI12" s="17" t="str">
        <f t="shared" si="3"/>
        <v>óptimo</v>
      </c>
      <c r="AJ12" s="29"/>
      <c r="AK12" s="23"/>
      <c r="AL12" s="24"/>
      <c r="AM12" s="24"/>
      <c r="AN12" s="1"/>
      <c r="AO12" s="1"/>
      <c r="AP12" s="1"/>
      <c r="AQ12" s="1"/>
      <c r="AR12" s="1"/>
    </row>
    <row r="13" spans="1:44" ht="99.75" customHeight="1" x14ac:dyDescent="0.3">
      <c r="A13" s="153" t="s">
        <v>186</v>
      </c>
      <c r="B13" s="39" t="s">
        <v>187</v>
      </c>
      <c r="C13" s="13" t="s">
        <v>188</v>
      </c>
      <c r="D13" s="14" t="s">
        <v>189</v>
      </c>
      <c r="E13" s="14" t="s">
        <v>171</v>
      </c>
      <c r="F13" s="14" t="s">
        <v>190</v>
      </c>
      <c r="G13" s="14" t="s">
        <v>189</v>
      </c>
      <c r="H13" s="15" t="s">
        <v>191</v>
      </c>
      <c r="I13" s="15" t="s">
        <v>192</v>
      </c>
      <c r="J13" s="16">
        <f>47/64</f>
        <v>0.734375</v>
      </c>
      <c r="K13" s="16">
        <f>47/100</f>
        <v>0.47</v>
      </c>
      <c r="L13" s="17" t="str">
        <f t="shared" si="0"/>
        <v>riesgo</v>
      </c>
      <c r="M13" s="29" t="s">
        <v>193</v>
      </c>
      <c r="N13" s="18" t="s">
        <v>194</v>
      </c>
      <c r="O13" s="15" t="s">
        <v>195</v>
      </c>
      <c r="P13" s="15" t="s">
        <v>196</v>
      </c>
      <c r="Q13" s="16">
        <f>147/88</f>
        <v>1.6704545454545454</v>
      </c>
      <c r="R13" s="16">
        <f>66/45</f>
        <v>1.4666666666666666</v>
      </c>
      <c r="S13" s="17" t="str">
        <f t="shared" si="1"/>
        <v>sobrecumplimiento</v>
      </c>
      <c r="T13" s="18" t="s">
        <v>197</v>
      </c>
      <c r="U13" s="18" t="s">
        <v>198</v>
      </c>
      <c r="V13" s="18" t="s">
        <v>199</v>
      </c>
      <c r="W13" s="43" t="s">
        <v>200</v>
      </c>
      <c r="X13" s="43" t="s">
        <v>200</v>
      </c>
      <c r="Y13" s="16">
        <v>0.93</v>
      </c>
      <c r="Z13" s="16">
        <v>0.93</v>
      </c>
      <c r="AA13" s="17" t="str">
        <f t="shared" si="2"/>
        <v>óptimo</v>
      </c>
      <c r="AB13" s="29" t="s">
        <v>201</v>
      </c>
      <c r="AC13" s="29" t="s">
        <v>202</v>
      </c>
      <c r="AD13" s="18" t="s">
        <v>203</v>
      </c>
      <c r="AE13" s="14"/>
      <c r="AF13" s="14"/>
      <c r="AG13" s="16">
        <f>47/64</f>
        <v>0.734375</v>
      </c>
      <c r="AH13" s="16">
        <f>47/100</f>
        <v>0.47</v>
      </c>
      <c r="AI13" s="17" t="str">
        <f t="shared" si="3"/>
        <v>riesgo</v>
      </c>
      <c r="AJ13" s="29"/>
      <c r="AK13" s="23"/>
      <c r="AL13" s="24"/>
      <c r="AM13" s="24"/>
      <c r="AN13" s="1"/>
      <c r="AO13" s="1"/>
      <c r="AP13" s="1"/>
      <c r="AQ13" s="1"/>
      <c r="AR13" s="1"/>
    </row>
    <row r="14" spans="1:44" ht="99.75" customHeight="1" x14ac:dyDescent="0.3">
      <c r="A14" s="154"/>
      <c r="B14" s="44" t="s">
        <v>204</v>
      </c>
      <c r="C14" s="41" t="s">
        <v>205</v>
      </c>
      <c r="D14" s="14" t="s">
        <v>206</v>
      </c>
      <c r="E14" s="14" t="s">
        <v>190</v>
      </c>
      <c r="F14" s="14" t="s">
        <v>207</v>
      </c>
      <c r="G14" s="14" t="s">
        <v>206</v>
      </c>
      <c r="H14" s="37" t="s">
        <v>208</v>
      </c>
      <c r="I14" s="37" t="s">
        <v>209</v>
      </c>
      <c r="J14" s="30">
        <v>1.516</v>
      </c>
      <c r="K14" s="16">
        <v>0.28000000000000003</v>
      </c>
      <c r="L14" s="17" t="str">
        <f t="shared" si="0"/>
        <v>sobrecumplimiento</v>
      </c>
      <c r="M14" s="29" t="s">
        <v>210</v>
      </c>
      <c r="N14" s="29" t="s">
        <v>211</v>
      </c>
      <c r="O14" s="26" t="s">
        <v>212</v>
      </c>
      <c r="P14" s="26" t="s">
        <v>213</v>
      </c>
      <c r="Q14" s="30">
        <f>319/231</f>
        <v>1.3809523809523809</v>
      </c>
      <c r="R14" s="16">
        <f>319/492</f>
        <v>0.64837398373983735</v>
      </c>
      <c r="S14" s="17" t="str">
        <f t="shared" si="1"/>
        <v>sobrecumplimiento</v>
      </c>
      <c r="T14" s="18" t="s">
        <v>214</v>
      </c>
      <c r="U14" s="18" t="s">
        <v>215</v>
      </c>
      <c r="V14" s="18" t="s">
        <v>216</v>
      </c>
      <c r="W14" s="37" t="s">
        <v>217</v>
      </c>
      <c r="X14" s="37" t="s">
        <v>218</v>
      </c>
      <c r="Y14" s="30">
        <v>1.405</v>
      </c>
      <c r="Z14" s="16">
        <v>0.83099999999999996</v>
      </c>
      <c r="AA14" s="17" t="str">
        <f t="shared" si="2"/>
        <v>sobrecumplimiento</v>
      </c>
      <c r="AB14" s="45" t="s">
        <v>219</v>
      </c>
      <c r="AC14" s="45" t="s">
        <v>220</v>
      </c>
      <c r="AD14" s="45" t="s">
        <v>221</v>
      </c>
      <c r="AE14" s="37"/>
      <c r="AF14" s="37"/>
      <c r="AG14" s="30">
        <v>1.516</v>
      </c>
      <c r="AH14" s="16">
        <v>0.28000000000000003</v>
      </c>
      <c r="AI14" s="17" t="str">
        <f t="shared" si="3"/>
        <v>sobrecumplimiento</v>
      </c>
      <c r="AJ14" s="29"/>
      <c r="AK14" s="32"/>
      <c r="AL14" s="24"/>
      <c r="AM14" s="24"/>
      <c r="AN14" s="1"/>
      <c r="AO14" s="1"/>
      <c r="AP14" s="1"/>
      <c r="AQ14" s="1"/>
      <c r="AR14" s="1"/>
    </row>
    <row r="15" spans="1:44" ht="99.75" customHeight="1" x14ac:dyDescent="0.3">
      <c r="A15" s="154"/>
      <c r="B15" s="39" t="s">
        <v>222</v>
      </c>
      <c r="C15" s="13" t="s">
        <v>223</v>
      </c>
      <c r="D15" s="14" t="s">
        <v>224</v>
      </c>
      <c r="E15" s="14" t="s">
        <v>190</v>
      </c>
      <c r="F15" s="14" t="s">
        <v>172</v>
      </c>
      <c r="G15" s="14" t="s">
        <v>224</v>
      </c>
      <c r="H15" s="14" t="s">
        <v>225</v>
      </c>
      <c r="I15" s="14" t="s">
        <v>226</v>
      </c>
      <c r="J15" s="30">
        <v>0.72599999999999998</v>
      </c>
      <c r="K15" s="16">
        <v>0.1</v>
      </c>
      <c r="L15" s="17" t="str">
        <f t="shared" si="0"/>
        <v>riesgo</v>
      </c>
      <c r="M15" s="29" t="s">
        <v>227</v>
      </c>
      <c r="N15" s="29" t="s">
        <v>228</v>
      </c>
      <c r="O15" s="15" t="s">
        <v>229</v>
      </c>
      <c r="P15" s="15" t="s">
        <v>230</v>
      </c>
      <c r="Q15" s="30">
        <f>148/197</f>
        <v>0.75126903553299496</v>
      </c>
      <c r="R15" s="30">
        <f>148/450</f>
        <v>0.3288888888888889</v>
      </c>
      <c r="S15" s="17" t="str">
        <f t="shared" si="1"/>
        <v>riesgo</v>
      </c>
      <c r="T15" s="18" t="s">
        <v>231</v>
      </c>
      <c r="U15" s="18" t="s">
        <v>232</v>
      </c>
      <c r="V15" s="18" t="s">
        <v>233</v>
      </c>
      <c r="W15" s="14" t="s">
        <v>234</v>
      </c>
      <c r="X15" s="14" t="s">
        <v>235</v>
      </c>
      <c r="Y15" s="30">
        <v>0.89600000000000002</v>
      </c>
      <c r="Z15" s="16">
        <v>0.47799999999999998</v>
      </c>
      <c r="AA15" s="17" t="str">
        <f t="shared" si="2"/>
        <v>riesgo</v>
      </c>
      <c r="AB15" s="29" t="s">
        <v>236</v>
      </c>
      <c r="AC15" s="29" t="s">
        <v>237</v>
      </c>
      <c r="AD15" s="29" t="s">
        <v>238</v>
      </c>
      <c r="AE15" s="14"/>
      <c r="AF15" s="14"/>
      <c r="AG15" s="30">
        <v>0.72599999999999998</v>
      </c>
      <c r="AH15" s="16">
        <v>0.1</v>
      </c>
      <c r="AI15" s="17" t="str">
        <f t="shared" si="3"/>
        <v>riesgo</v>
      </c>
      <c r="AJ15" s="29"/>
      <c r="AK15" s="32"/>
      <c r="AL15" s="24"/>
      <c r="AM15" s="24"/>
      <c r="AN15" s="1"/>
      <c r="AO15" s="1"/>
      <c r="AP15" s="1"/>
      <c r="AQ15" s="1"/>
      <c r="AR15" s="1"/>
    </row>
    <row r="16" spans="1:44" ht="99.75" customHeight="1" x14ac:dyDescent="0.3">
      <c r="A16" s="154"/>
      <c r="B16" s="39" t="s">
        <v>239</v>
      </c>
      <c r="C16" s="13" t="s">
        <v>240</v>
      </c>
      <c r="D16" s="14" t="s">
        <v>241</v>
      </c>
      <c r="E16" s="14" t="s">
        <v>190</v>
      </c>
      <c r="F16" s="14" t="s">
        <v>242</v>
      </c>
      <c r="G16" s="14" t="s">
        <v>241</v>
      </c>
      <c r="H16" s="14" t="s">
        <v>243</v>
      </c>
      <c r="I16" s="14" t="s">
        <v>244</v>
      </c>
      <c r="J16" s="16">
        <v>0</v>
      </c>
      <c r="K16" s="16">
        <v>0</v>
      </c>
      <c r="L16" s="17" t="str">
        <f t="shared" si="0"/>
        <v>crítico</v>
      </c>
      <c r="M16" s="29" t="s">
        <v>245</v>
      </c>
      <c r="N16" s="29" t="s">
        <v>246</v>
      </c>
      <c r="O16" s="15" t="s">
        <v>247</v>
      </c>
      <c r="P16" s="15" t="s">
        <v>248</v>
      </c>
      <c r="Q16" s="16">
        <f>4/3</f>
        <v>1.3333333333333333</v>
      </c>
      <c r="R16" s="16">
        <f>4/5</f>
        <v>0.8</v>
      </c>
      <c r="S16" s="17" t="str">
        <f t="shared" si="1"/>
        <v>sobrecumplimiento</v>
      </c>
      <c r="T16" s="18" t="s">
        <v>249</v>
      </c>
      <c r="U16" s="18" t="s">
        <v>250</v>
      </c>
      <c r="V16" s="18" t="s">
        <v>251</v>
      </c>
      <c r="W16" s="14" t="s">
        <v>252</v>
      </c>
      <c r="X16" s="14" t="s">
        <v>253</v>
      </c>
      <c r="Y16" s="16">
        <v>1.2</v>
      </c>
      <c r="Z16" s="16">
        <v>1.2</v>
      </c>
      <c r="AA16" s="17" t="str">
        <f t="shared" si="2"/>
        <v>sobrecumplimiento</v>
      </c>
      <c r="AB16" s="29" t="s">
        <v>254</v>
      </c>
      <c r="AC16" s="29" t="s">
        <v>255</v>
      </c>
      <c r="AD16" s="29" t="s">
        <v>256</v>
      </c>
      <c r="AE16" s="14"/>
      <c r="AF16" s="14"/>
      <c r="AG16" s="16">
        <v>0</v>
      </c>
      <c r="AH16" s="16">
        <v>0</v>
      </c>
      <c r="AI16" s="17" t="str">
        <f t="shared" si="3"/>
        <v>crítico</v>
      </c>
      <c r="AJ16" s="29"/>
      <c r="AK16" s="32"/>
      <c r="AL16" s="24"/>
      <c r="AM16" s="24"/>
      <c r="AN16" s="1"/>
      <c r="AO16" s="1"/>
      <c r="AP16" s="1"/>
      <c r="AQ16" s="1"/>
      <c r="AR16" s="1"/>
    </row>
    <row r="17" spans="1:44" ht="99.75" customHeight="1" x14ac:dyDescent="0.3">
      <c r="A17" s="154"/>
      <c r="B17" s="156" t="s">
        <v>257</v>
      </c>
      <c r="C17" s="13" t="s">
        <v>258</v>
      </c>
      <c r="D17" s="14" t="s">
        <v>259</v>
      </c>
      <c r="E17" s="14" t="s">
        <v>190</v>
      </c>
      <c r="F17" s="14" t="s">
        <v>260</v>
      </c>
      <c r="G17" s="14" t="s">
        <v>259</v>
      </c>
      <c r="H17" s="14" t="s">
        <v>261</v>
      </c>
      <c r="I17" s="14" t="s">
        <v>262</v>
      </c>
      <c r="J17" s="30">
        <v>0.65200000000000002</v>
      </c>
      <c r="K17" s="30">
        <v>3.7999999999999999E-2</v>
      </c>
      <c r="L17" s="17" t="str">
        <f t="shared" si="0"/>
        <v>riesgo</v>
      </c>
      <c r="M17" s="29" t="s">
        <v>263</v>
      </c>
      <c r="N17" s="29" t="s">
        <v>264</v>
      </c>
      <c r="O17" s="15" t="s">
        <v>265</v>
      </c>
      <c r="P17" s="15" t="s">
        <v>266</v>
      </c>
      <c r="Q17" s="30">
        <f>614/1115</f>
        <v>0.55067264573991026</v>
      </c>
      <c r="R17" s="30">
        <f>614/2000</f>
        <v>0.307</v>
      </c>
      <c r="S17" s="17" t="str">
        <f t="shared" si="1"/>
        <v>riesgo</v>
      </c>
      <c r="T17" s="18" t="s">
        <v>267</v>
      </c>
      <c r="U17" s="18" t="s">
        <v>268</v>
      </c>
      <c r="V17" s="18" t="s">
        <v>269</v>
      </c>
      <c r="W17" s="14" t="s">
        <v>270</v>
      </c>
      <c r="X17" s="14" t="s">
        <v>271</v>
      </c>
      <c r="Y17" s="30">
        <v>0.96099999999999997</v>
      </c>
      <c r="Z17" s="30">
        <v>0.84599999999999997</v>
      </c>
      <c r="AA17" s="17" t="str">
        <f t="shared" si="2"/>
        <v>óptimo</v>
      </c>
      <c r="AB17" s="29" t="s">
        <v>272</v>
      </c>
      <c r="AC17" s="29" t="s">
        <v>273</v>
      </c>
      <c r="AD17" s="29" t="s">
        <v>274</v>
      </c>
      <c r="AE17" s="14"/>
      <c r="AF17" s="14"/>
      <c r="AG17" s="30">
        <v>0.65200000000000002</v>
      </c>
      <c r="AH17" s="30">
        <v>3.7999999999999999E-2</v>
      </c>
      <c r="AI17" s="17" t="str">
        <f t="shared" si="3"/>
        <v>riesgo</v>
      </c>
      <c r="AJ17" s="29"/>
      <c r="AK17" s="32"/>
      <c r="AL17" s="24"/>
      <c r="AM17" s="24"/>
      <c r="AN17" s="1"/>
      <c r="AO17" s="1"/>
      <c r="AP17" s="1"/>
      <c r="AQ17" s="1"/>
      <c r="AR17" s="1"/>
    </row>
    <row r="18" spans="1:44" ht="99.75" customHeight="1" x14ac:dyDescent="0.3">
      <c r="A18" s="155"/>
      <c r="B18" s="157"/>
      <c r="C18" s="13" t="s">
        <v>275</v>
      </c>
      <c r="D18" s="14" t="s">
        <v>276</v>
      </c>
      <c r="E18" s="14" t="s">
        <v>190</v>
      </c>
      <c r="F18" s="14" t="s">
        <v>277</v>
      </c>
      <c r="G18" s="14" t="s">
        <v>276</v>
      </c>
      <c r="H18" s="14" t="s">
        <v>278</v>
      </c>
      <c r="I18" s="14" t="s">
        <v>278</v>
      </c>
      <c r="J18" s="16">
        <v>1</v>
      </c>
      <c r="K18" s="30">
        <v>0.44700000000000001</v>
      </c>
      <c r="L18" s="17" t="str">
        <f t="shared" si="0"/>
        <v>óptimo</v>
      </c>
      <c r="M18" s="29" t="s">
        <v>279</v>
      </c>
      <c r="N18" s="29" t="s">
        <v>280</v>
      </c>
      <c r="O18" s="15" t="s">
        <v>281</v>
      </c>
      <c r="P18" s="15" t="s">
        <v>282</v>
      </c>
      <c r="Q18" s="16">
        <f>72.4%/72.3%</f>
        <v>1.0013831258644539</v>
      </c>
      <c r="R18" s="30">
        <f>72.4%/100%</f>
        <v>0.72400000000000009</v>
      </c>
      <c r="S18" s="17" t="str">
        <f t="shared" si="1"/>
        <v>óptimo</v>
      </c>
      <c r="T18" s="18" t="s">
        <v>283</v>
      </c>
      <c r="U18" s="18" t="s">
        <v>284</v>
      </c>
      <c r="V18" s="18" t="s">
        <v>285</v>
      </c>
      <c r="W18" s="14" t="s">
        <v>276</v>
      </c>
      <c r="X18" s="14" t="s">
        <v>276</v>
      </c>
      <c r="Y18" s="16">
        <v>1</v>
      </c>
      <c r="Z18" s="30">
        <v>1</v>
      </c>
      <c r="AA18" s="17" t="str">
        <f t="shared" si="2"/>
        <v>óptimo</v>
      </c>
      <c r="AB18" s="29" t="s">
        <v>286</v>
      </c>
      <c r="AC18" s="29" t="s">
        <v>287</v>
      </c>
      <c r="AD18" s="29" t="s">
        <v>288</v>
      </c>
      <c r="AE18" s="14"/>
      <c r="AF18" s="14"/>
      <c r="AG18" s="16">
        <v>1</v>
      </c>
      <c r="AH18" s="30">
        <v>0.44700000000000001</v>
      </c>
      <c r="AI18" s="17" t="str">
        <f t="shared" si="3"/>
        <v>óptimo</v>
      </c>
      <c r="AJ18" s="29"/>
      <c r="AK18" s="32"/>
      <c r="AL18" s="24"/>
      <c r="AM18" s="24"/>
      <c r="AN18" s="1"/>
      <c r="AO18" s="1"/>
      <c r="AP18" s="1"/>
      <c r="AQ18" s="1"/>
      <c r="AR18" s="1"/>
    </row>
    <row r="19" spans="1:44" ht="99.75" customHeight="1" x14ac:dyDescent="0.3">
      <c r="A19" s="158" t="s">
        <v>289</v>
      </c>
      <c r="B19" s="159" t="s">
        <v>290</v>
      </c>
      <c r="C19" s="41" t="s">
        <v>291</v>
      </c>
      <c r="D19" s="14" t="s">
        <v>292</v>
      </c>
      <c r="E19" s="14" t="s">
        <v>190</v>
      </c>
      <c r="F19" s="14" t="s">
        <v>172</v>
      </c>
      <c r="G19" s="14" t="s">
        <v>292</v>
      </c>
      <c r="H19" s="15" t="s">
        <v>293</v>
      </c>
      <c r="I19" s="14" t="s">
        <v>294</v>
      </c>
      <c r="J19" s="16">
        <v>0</v>
      </c>
      <c r="K19" s="16">
        <v>0</v>
      </c>
      <c r="L19" s="17" t="str">
        <f t="shared" si="0"/>
        <v>crítico</v>
      </c>
      <c r="M19" s="29" t="s">
        <v>295</v>
      </c>
      <c r="N19" s="18" t="s">
        <v>296</v>
      </c>
      <c r="O19" s="15" t="s">
        <v>297</v>
      </c>
      <c r="P19" s="15" t="s">
        <v>298</v>
      </c>
      <c r="Q19" s="16">
        <f>1600/1737</f>
        <v>0.92112838226827864</v>
      </c>
      <c r="R19" s="16">
        <f>1600/3075</f>
        <v>0.52032520325203258</v>
      </c>
      <c r="S19" s="17" t="str">
        <f t="shared" si="1"/>
        <v>óptimo</v>
      </c>
      <c r="T19" s="18" t="s">
        <v>299</v>
      </c>
      <c r="U19" s="18" t="s">
        <v>300</v>
      </c>
      <c r="V19" s="29" t="s">
        <v>301</v>
      </c>
      <c r="W19" s="15" t="s">
        <v>302</v>
      </c>
      <c r="X19" s="15" t="s">
        <v>303</v>
      </c>
      <c r="Y19" s="16">
        <v>0.87</v>
      </c>
      <c r="Z19" s="16">
        <v>0.58699999999999997</v>
      </c>
      <c r="AA19" s="17" t="str">
        <f t="shared" si="2"/>
        <v>riesgo</v>
      </c>
      <c r="AB19" s="29" t="s">
        <v>304</v>
      </c>
      <c r="AC19" s="29" t="s">
        <v>305</v>
      </c>
      <c r="AD19" s="29" t="s">
        <v>306</v>
      </c>
      <c r="AE19" s="14"/>
      <c r="AF19" s="14"/>
      <c r="AG19" s="16">
        <v>0</v>
      </c>
      <c r="AH19" s="16">
        <v>0</v>
      </c>
      <c r="AI19" s="17" t="str">
        <f t="shared" si="3"/>
        <v>crítico</v>
      </c>
      <c r="AJ19" s="29"/>
      <c r="AK19" s="32"/>
      <c r="AL19" s="24"/>
      <c r="AM19" s="24"/>
      <c r="AN19" s="1"/>
      <c r="AO19" s="1"/>
      <c r="AP19" s="1"/>
      <c r="AQ19" s="1"/>
      <c r="AR19" s="1"/>
    </row>
    <row r="20" spans="1:44" ht="99.75" customHeight="1" x14ac:dyDescent="0.3">
      <c r="A20" s="154"/>
      <c r="B20" s="160"/>
      <c r="C20" s="13" t="s">
        <v>307</v>
      </c>
      <c r="D20" s="14" t="s">
        <v>308</v>
      </c>
      <c r="E20" s="14" t="s">
        <v>172</v>
      </c>
      <c r="F20" s="14" t="s">
        <v>309</v>
      </c>
      <c r="G20" s="14" t="s">
        <v>308</v>
      </c>
      <c r="H20" s="14" t="s">
        <v>310</v>
      </c>
      <c r="I20" s="14" t="s">
        <v>311</v>
      </c>
      <c r="J20" s="27" t="s">
        <v>55</v>
      </c>
      <c r="K20" s="30">
        <v>9.0999999999999998E-2</v>
      </c>
      <c r="L20" s="17" t="s">
        <v>312</v>
      </c>
      <c r="M20" s="29" t="s">
        <v>313</v>
      </c>
      <c r="N20" s="29" t="s">
        <v>314</v>
      </c>
      <c r="O20" s="15" t="s">
        <v>315</v>
      </c>
      <c r="P20" s="15" t="s">
        <v>316</v>
      </c>
      <c r="Q20" s="46">
        <f>36%/31.8%</f>
        <v>1.1320754716981132</v>
      </c>
      <c r="R20" s="46">
        <f>36%/100%</f>
        <v>0.36</v>
      </c>
      <c r="S20" s="17" t="s">
        <v>312</v>
      </c>
      <c r="T20" s="18" t="s">
        <v>317</v>
      </c>
      <c r="U20" s="18" t="s">
        <v>318</v>
      </c>
      <c r="V20" s="29" t="s">
        <v>135</v>
      </c>
      <c r="W20" s="14" t="s">
        <v>319</v>
      </c>
      <c r="X20" s="14" t="s">
        <v>320</v>
      </c>
      <c r="Y20" s="30">
        <v>1.0009999999999999</v>
      </c>
      <c r="Z20" s="30">
        <v>0.68300000000000005</v>
      </c>
      <c r="AA20" s="17" t="str">
        <f t="shared" si="2"/>
        <v>óptimo</v>
      </c>
      <c r="AB20" s="29" t="s">
        <v>321</v>
      </c>
      <c r="AC20" s="29" t="s">
        <v>322</v>
      </c>
      <c r="AD20" s="29" t="s">
        <v>323</v>
      </c>
      <c r="AE20" s="14"/>
      <c r="AF20" s="14"/>
      <c r="AG20" s="27" t="s">
        <v>55</v>
      </c>
      <c r="AH20" s="30">
        <v>9.0999999999999998E-2</v>
      </c>
      <c r="AI20" s="17" t="s">
        <v>312</v>
      </c>
      <c r="AJ20" s="29"/>
      <c r="AK20" s="32"/>
      <c r="AL20" s="24"/>
      <c r="AM20" s="24"/>
      <c r="AN20" s="1"/>
      <c r="AO20" s="1"/>
      <c r="AP20" s="1"/>
      <c r="AQ20" s="1"/>
      <c r="AR20" s="1"/>
    </row>
    <row r="21" spans="1:44" ht="99.75" customHeight="1" x14ac:dyDescent="0.3">
      <c r="A21" s="155"/>
      <c r="B21" s="157"/>
      <c r="C21" s="47" t="s">
        <v>324</v>
      </c>
      <c r="D21" s="48" t="s">
        <v>325</v>
      </c>
      <c r="E21" s="48" t="s">
        <v>326</v>
      </c>
      <c r="F21" s="48" t="s">
        <v>172</v>
      </c>
      <c r="G21" s="48" t="s">
        <v>327</v>
      </c>
      <c r="H21" s="49">
        <v>0</v>
      </c>
      <c r="I21" s="49">
        <v>0</v>
      </c>
      <c r="J21" s="50" t="s">
        <v>55</v>
      </c>
      <c r="K21" s="46">
        <v>0</v>
      </c>
      <c r="L21" s="51" t="str">
        <f t="shared" ref="L21:L39" si="4">IF(J21="N/A","No aplica",IF(J21&gt;=110%,"sobrecumplimiento",IF(J21&gt;=90%,"óptimo",IF(J21&gt;=50%,"riesgo",IF(J21&lt;50%,"crítico","0")))))</f>
        <v>No aplica</v>
      </c>
      <c r="M21" s="29" t="s">
        <v>328</v>
      </c>
      <c r="N21" s="29" t="s">
        <v>329</v>
      </c>
      <c r="O21" s="52" t="s">
        <v>330</v>
      </c>
      <c r="P21" s="52" t="s">
        <v>330</v>
      </c>
      <c r="Q21" s="46">
        <f>33/33</f>
        <v>1</v>
      </c>
      <c r="R21" s="53">
        <v>0.33300000000000002</v>
      </c>
      <c r="S21" s="17" t="str">
        <f t="shared" ref="S21:S39" si="5">IF(Q21="N/A","No aplica",IF(Q21&gt;=110%,"sobrecumplimiento",IF(Q21&gt;=90%,"óptimo",IF(Q21&gt;=50%,"riesgo",IF(Q21&lt;50%,"crítico","0")))))</f>
        <v>óptimo</v>
      </c>
      <c r="T21" s="45" t="s">
        <v>331</v>
      </c>
      <c r="U21" s="45" t="s">
        <v>332</v>
      </c>
      <c r="V21" s="45" t="s">
        <v>333</v>
      </c>
      <c r="W21" s="49" t="s">
        <v>334</v>
      </c>
      <c r="X21" s="49" t="s">
        <v>334</v>
      </c>
      <c r="Y21" s="54">
        <v>1</v>
      </c>
      <c r="Z21" s="54">
        <v>0.66</v>
      </c>
      <c r="AA21" s="17" t="str">
        <f t="shared" si="2"/>
        <v>óptimo</v>
      </c>
      <c r="AB21" s="29" t="s">
        <v>335</v>
      </c>
      <c r="AC21" s="29" t="s">
        <v>336</v>
      </c>
      <c r="AD21" s="29" t="s">
        <v>337</v>
      </c>
      <c r="AE21" s="55"/>
      <c r="AF21" s="55"/>
      <c r="AG21" s="27" t="s">
        <v>55</v>
      </c>
      <c r="AH21" s="16">
        <v>0</v>
      </c>
      <c r="AI21" s="17" t="str">
        <f t="shared" ref="AI21:AI39" si="6">IF(AG21="N/A","No aplica",IF(AG21&gt;=110%,"sobrecumplimiento",IF(AG21&gt;=90%,"óptimo",IF(AG21&gt;=50%,"riesgo",IF(AG21&lt;50%,"crítico","0")))))</f>
        <v>No aplica</v>
      </c>
      <c r="AJ21" s="29"/>
      <c r="AK21" s="32"/>
      <c r="AL21" s="24"/>
      <c r="AM21" s="24"/>
      <c r="AN21" s="1"/>
      <c r="AO21" s="1"/>
      <c r="AP21" s="1"/>
      <c r="AQ21" s="1"/>
      <c r="AR21" s="1"/>
    </row>
    <row r="22" spans="1:44" ht="99.75" customHeight="1" x14ac:dyDescent="0.3">
      <c r="A22" s="153" t="s">
        <v>338</v>
      </c>
      <c r="B22" s="156" t="s">
        <v>339</v>
      </c>
      <c r="C22" s="13" t="s">
        <v>340</v>
      </c>
      <c r="D22" s="14" t="s">
        <v>341</v>
      </c>
      <c r="E22" s="14" t="s">
        <v>342</v>
      </c>
      <c r="F22" s="14" t="s">
        <v>144</v>
      </c>
      <c r="G22" s="14" t="s">
        <v>341</v>
      </c>
      <c r="H22" s="14" t="s">
        <v>343</v>
      </c>
      <c r="I22" s="14" t="s">
        <v>344</v>
      </c>
      <c r="J22" s="54">
        <f>0/10</f>
        <v>0</v>
      </c>
      <c r="K22" s="54">
        <f>0/100</f>
        <v>0</v>
      </c>
      <c r="L22" s="17" t="str">
        <f t="shared" si="4"/>
        <v>crítico</v>
      </c>
      <c r="M22" s="29" t="s">
        <v>345</v>
      </c>
      <c r="N22" s="18" t="s">
        <v>346</v>
      </c>
      <c r="O22" s="15" t="s">
        <v>347</v>
      </c>
      <c r="P22" s="15" t="s">
        <v>348</v>
      </c>
      <c r="Q22" s="16">
        <f>33/30</f>
        <v>1.1000000000000001</v>
      </c>
      <c r="R22" s="54">
        <f>33/100</f>
        <v>0.33</v>
      </c>
      <c r="S22" s="17" t="str">
        <f t="shared" si="5"/>
        <v>sobrecumplimiento</v>
      </c>
      <c r="T22" s="18" t="s">
        <v>349</v>
      </c>
      <c r="U22" s="18" t="s">
        <v>350</v>
      </c>
      <c r="V22" s="29" t="s">
        <v>351</v>
      </c>
      <c r="W22" s="14" t="s">
        <v>352</v>
      </c>
      <c r="X22" s="14" t="s">
        <v>352</v>
      </c>
      <c r="Y22" s="54">
        <v>1</v>
      </c>
      <c r="Z22" s="54">
        <v>0.6</v>
      </c>
      <c r="AA22" s="17" t="str">
        <f t="shared" si="2"/>
        <v>óptimo</v>
      </c>
      <c r="AB22" s="29" t="s">
        <v>353</v>
      </c>
      <c r="AC22" s="29" t="s">
        <v>354</v>
      </c>
      <c r="AD22" s="29" t="s">
        <v>355</v>
      </c>
      <c r="AE22" s="14"/>
      <c r="AF22" s="14"/>
      <c r="AG22" s="54">
        <f>0/10</f>
        <v>0</v>
      </c>
      <c r="AH22" s="54">
        <f>0/100</f>
        <v>0</v>
      </c>
      <c r="AI22" s="17" t="str">
        <f t="shared" si="6"/>
        <v>crítico</v>
      </c>
      <c r="AJ22" s="29"/>
      <c r="AK22" s="32"/>
      <c r="AL22" s="24"/>
      <c r="AM22" s="24"/>
      <c r="AN22" s="56"/>
      <c r="AO22" s="1"/>
      <c r="AP22" s="1"/>
      <c r="AQ22" s="1"/>
      <c r="AR22" s="1"/>
    </row>
    <row r="23" spans="1:44" ht="99.75" customHeight="1" x14ac:dyDescent="0.3">
      <c r="A23" s="154"/>
      <c r="B23" s="160"/>
      <c r="C23" s="13" t="s">
        <v>356</v>
      </c>
      <c r="D23" s="14" t="s">
        <v>357</v>
      </c>
      <c r="E23" s="14" t="s">
        <v>358</v>
      </c>
      <c r="F23" s="14" t="s">
        <v>144</v>
      </c>
      <c r="G23" s="14" t="s">
        <v>357</v>
      </c>
      <c r="H23" s="14" t="s">
        <v>359</v>
      </c>
      <c r="I23" s="14" t="s">
        <v>359</v>
      </c>
      <c r="J23" s="16">
        <f>5/5</f>
        <v>1</v>
      </c>
      <c r="K23" s="16">
        <f>5/119</f>
        <v>4.2016806722689079E-2</v>
      </c>
      <c r="L23" s="17" t="str">
        <f t="shared" si="4"/>
        <v>óptimo</v>
      </c>
      <c r="M23" s="29" t="s">
        <v>360</v>
      </c>
      <c r="N23" s="18" t="s">
        <v>361</v>
      </c>
      <c r="O23" s="14" t="s">
        <v>362</v>
      </c>
      <c r="P23" s="14" t="s">
        <v>363</v>
      </c>
      <c r="Q23" s="16">
        <f>17/29</f>
        <v>0.58620689655172409</v>
      </c>
      <c r="R23" s="16">
        <f>17/119</f>
        <v>0.14285714285714285</v>
      </c>
      <c r="S23" s="17" t="str">
        <f t="shared" si="5"/>
        <v>riesgo</v>
      </c>
      <c r="T23" s="18" t="s">
        <v>364</v>
      </c>
      <c r="U23" s="18" t="s">
        <v>365</v>
      </c>
      <c r="V23" s="29" t="s">
        <v>366</v>
      </c>
      <c r="W23" s="14" t="s">
        <v>367</v>
      </c>
      <c r="X23" s="14" t="s">
        <v>368</v>
      </c>
      <c r="Y23" s="16">
        <v>0.38700000000000001</v>
      </c>
      <c r="Z23" s="16">
        <v>0.23499999999999999</v>
      </c>
      <c r="AA23" s="17" t="str">
        <f t="shared" si="2"/>
        <v>crítico</v>
      </c>
      <c r="AB23" s="29" t="s">
        <v>369</v>
      </c>
      <c r="AC23" s="29" t="s">
        <v>370</v>
      </c>
      <c r="AD23" s="29" t="s">
        <v>371</v>
      </c>
      <c r="AE23" s="14"/>
      <c r="AF23" s="14"/>
      <c r="AG23" s="16">
        <f>5/5</f>
        <v>1</v>
      </c>
      <c r="AH23" s="16">
        <f>5/119</f>
        <v>4.2016806722689079E-2</v>
      </c>
      <c r="AI23" s="17" t="str">
        <f t="shared" si="6"/>
        <v>óptimo</v>
      </c>
      <c r="AJ23" s="29"/>
      <c r="AK23" s="23"/>
      <c r="AL23" s="24"/>
      <c r="AM23" s="24"/>
      <c r="AN23" s="1"/>
      <c r="AO23" s="1"/>
      <c r="AP23" s="1"/>
      <c r="AQ23" s="1"/>
      <c r="AR23" s="1"/>
    </row>
    <row r="24" spans="1:44" ht="99.75" customHeight="1" x14ac:dyDescent="0.3">
      <c r="A24" s="154"/>
      <c r="B24" s="157"/>
      <c r="C24" s="13" t="s">
        <v>372</v>
      </c>
      <c r="D24" s="14" t="s">
        <v>373</v>
      </c>
      <c r="E24" s="14" t="s">
        <v>374</v>
      </c>
      <c r="F24" s="14" t="s">
        <v>110</v>
      </c>
      <c r="G24" s="14" t="s">
        <v>373</v>
      </c>
      <c r="H24" s="14" t="s">
        <v>375</v>
      </c>
      <c r="I24" s="14" t="s">
        <v>375</v>
      </c>
      <c r="J24" s="27" t="s">
        <v>55</v>
      </c>
      <c r="K24" s="28">
        <v>0</v>
      </c>
      <c r="L24" s="17" t="str">
        <f t="shared" si="4"/>
        <v>No aplica</v>
      </c>
      <c r="M24" s="18" t="s">
        <v>376</v>
      </c>
      <c r="N24" s="18" t="s">
        <v>377</v>
      </c>
      <c r="O24" s="14" t="s">
        <v>375</v>
      </c>
      <c r="P24" s="14" t="s">
        <v>378</v>
      </c>
      <c r="Q24" s="16">
        <f>200%</f>
        <v>2</v>
      </c>
      <c r="R24" s="28">
        <f>2/5</f>
        <v>0.4</v>
      </c>
      <c r="S24" s="17" t="str">
        <f t="shared" si="5"/>
        <v>sobrecumplimiento</v>
      </c>
      <c r="T24" s="18" t="s">
        <v>379</v>
      </c>
      <c r="U24" s="18" t="s">
        <v>380</v>
      </c>
      <c r="V24" s="29" t="s">
        <v>381</v>
      </c>
      <c r="W24" s="14" t="s">
        <v>378</v>
      </c>
      <c r="X24" s="14" t="s">
        <v>382</v>
      </c>
      <c r="Y24" s="16">
        <v>2</v>
      </c>
      <c r="Z24" s="28">
        <v>0.8</v>
      </c>
      <c r="AA24" s="17" t="str">
        <f t="shared" si="2"/>
        <v>sobrecumplimiento</v>
      </c>
      <c r="AB24" s="29" t="s">
        <v>383</v>
      </c>
      <c r="AC24" s="29" t="s">
        <v>384</v>
      </c>
      <c r="AD24" s="29" t="s">
        <v>385</v>
      </c>
      <c r="AE24" s="14"/>
      <c r="AF24" s="14"/>
      <c r="AG24" s="27" t="s">
        <v>55</v>
      </c>
      <c r="AH24" s="28">
        <v>0</v>
      </c>
      <c r="AI24" s="17" t="str">
        <f t="shared" si="6"/>
        <v>No aplica</v>
      </c>
      <c r="AJ24" s="18"/>
      <c r="AK24" s="23"/>
      <c r="AL24" s="24"/>
      <c r="AM24" s="24"/>
      <c r="AN24" s="1"/>
      <c r="AO24" s="1"/>
      <c r="AP24" s="1"/>
      <c r="AQ24" s="1"/>
      <c r="AR24" s="1"/>
    </row>
    <row r="25" spans="1:44" ht="99.75" customHeight="1" x14ac:dyDescent="0.3">
      <c r="A25" s="154"/>
      <c r="B25" s="156" t="s">
        <v>386</v>
      </c>
      <c r="C25" s="13" t="s">
        <v>387</v>
      </c>
      <c r="D25" s="14" t="s">
        <v>388</v>
      </c>
      <c r="E25" s="14" t="s">
        <v>358</v>
      </c>
      <c r="F25" s="14" t="s">
        <v>389</v>
      </c>
      <c r="G25" s="14" t="s">
        <v>388</v>
      </c>
      <c r="H25" s="14" t="s">
        <v>390</v>
      </c>
      <c r="I25" s="14" t="s">
        <v>391</v>
      </c>
      <c r="J25" s="16">
        <f>44/25</f>
        <v>1.76</v>
      </c>
      <c r="K25" s="16">
        <f>44/378</f>
        <v>0.1164021164021164</v>
      </c>
      <c r="L25" s="17" t="str">
        <f t="shared" si="4"/>
        <v>sobrecumplimiento</v>
      </c>
      <c r="M25" s="29" t="s">
        <v>392</v>
      </c>
      <c r="N25" s="18" t="s">
        <v>393</v>
      </c>
      <c r="O25" s="14" t="s">
        <v>394</v>
      </c>
      <c r="P25" s="14" t="s">
        <v>395</v>
      </c>
      <c r="Q25" s="16">
        <f>105/108</f>
        <v>0.97222222222222221</v>
      </c>
      <c r="R25" s="16">
        <f>105/378</f>
        <v>0.27777777777777779</v>
      </c>
      <c r="S25" s="17" t="str">
        <f t="shared" si="5"/>
        <v>óptimo</v>
      </c>
      <c r="T25" s="18" t="s">
        <v>396</v>
      </c>
      <c r="U25" s="18" t="s">
        <v>397</v>
      </c>
      <c r="V25" s="29" t="s">
        <v>398</v>
      </c>
      <c r="W25" s="14" t="s">
        <v>399</v>
      </c>
      <c r="X25" s="14" t="s">
        <v>400</v>
      </c>
      <c r="Y25" s="16">
        <v>0.85199999999999998</v>
      </c>
      <c r="Z25" s="16">
        <v>0.54800000000000004</v>
      </c>
      <c r="AA25" s="17" t="str">
        <f t="shared" si="2"/>
        <v>riesgo</v>
      </c>
      <c r="AB25" s="29" t="s">
        <v>401</v>
      </c>
      <c r="AC25" s="29" t="s">
        <v>402</v>
      </c>
      <c r="AD25" s="29" t="s">
        <v>403</v>
      </c>
      <c r="AE25" s="14"/>
      <c r="AF25" s="14"/>
      <c r="AG25" s="16">
        <f>44/25</f>
        <v>1.76</v>
      </c>
      <c r="AH25" s="16">
        <f>44/378</f>
        <v>0.1164021164021164</v>
      </c>
      <c r="AI25" s="17" t="str">
        <f t="shared" si="6"/>
        <v>sobrecumplimiento</v>
      </c>
      <c r="AJ25" s="29"/>
      <c r="AK25" s="23"/>
      <c r="AL25" s="24"/>
      <c r="AM25" s="24"/>
      <c r="AN25" s="1"/>
      <c r="AO25" s="1"/>
      <c r="AP25" s="1"/>
      <c r="AQ25" s="1"/>
      <c r="AR25" s="1"/>
    </row>
    <row r="26" spans="1:44" ht="99.75" customHeight="1" x14ac:dyDescent="0.3">
      <c r="A26" s="154"/>
      <c r="B26" s="157"/>
      <c r="C26" s="13" t="s">
        <v>404</v>
      </c>
      <c r="D26" s="14" t="s">
        <v>405</v>
      </c>
      <c r="E26" s="14" t="s">
        <v>406</v>
      </c>
      <c r="F26" s="14" t="s">
        <v>407</v>
      </c>
      <c r="G26" s="14" t="s">
        <v>405</v>
      </c>
      <c r="H26" s="14" t="s">
        <v>408</v>
      </c>
      <c r="I26" s="14" t="s">
        <v>409</v>
      </c>
      <c r="J26" s="42">
        <f>573/576</f>
        <v>0.99479166666666663</v>
      </c>
      <c r="K26" s="16">
        <f>573/4758</f>
        <v>0.12042875157629256</v>
      </c>
      <c r="L26" s="17" t="str">
        <f t="shared" si="4"/>
        <v>óptimo</v>
      </c>
      <c r="M26" s="29" t="s">
        <v>410</v>
      </c>
      <c r="N26" s="18" t="s">
        <v>411</v>
      </c>
      <c r="O26" s="14" t="s">
        <v>412</v>
      </c>
      <c r="P26" s="14" t="s">
        <v>413</v>
      </c>
      <c r="Q26" s="16">
        <f>1845/1766</f>
        <v>1.0447338618346547</v>
      </c>
      <c r="R26" s="16">
        <f>1845/4758</f>
        <v>0.38776796973518285</v>
      </c>
      <c r="S26" s="17" t="str">
        <f t="shared" si="5"/>
        <v>óptimo</v>
      </c>
      <c r="T26" s="18" t="s">
        <v>414</v>
      </c>
      <c r="U26" s="57" t="s">
        <v>415</v>
      </c>
      <c r="V26" s="29" t="s">
        <v>416</v>
      </c>
      <c r="W26" s="14" t="s">
        <v>417</v>
      </c>
      <c r="X26" s="14" t="s">
        <v>418</v>
      </c>
      <c r="Y26" s="42">
        <v>1.0169999999999999</v>
      </c>
      <c r="Z26" s="16">
        <v>0.66200000000000003</v>
      </c>
      <c r="AA26" s="17" t="str">
        <f t="shared" si="2"/>
        <v>óptimo</v>
      </c>
      <c r="AB26" s="29" t="s">
        <v>419</v>
      </c>
      <c r="AC26" s="29" t="s">
        <v>420</v>
      </c>
      <c r="AD26" s="29" t="s">
        <v>421</v>
      </c>
      <c r="AE26" s="14"/>
      <c r="AF26" s="14"/>
      <c r="AG26" s="42">
        <f>573/576</f>
        <v>0.99479166666666663</v>
      </c>
      <c r="AH26" s="16">
        <f>573/4758</f>
        <v>0.12042875157629256</v>
      </c>
      <c r="AI26" s="17" t="str">
        <f t="shared" si="6"/>
        <v>óptimo</v>
      </c>
      <c r="AJ26" s="29"/>
      <c r="AK26" s="32"/>
      <c r="AL26" s="24"/>
      <c r="AM26" s="24"/>
      <c r="AN26" s="1"/>
      <c r="AO26" s="1"/>
      <c r="AP26" s="1"/>
      <c r="AQ26" s="1"/>
      <c r="AR26" s="1"/>
    </row>
    <row r="27" spans="1:44" ht="99.75" customHeight="1" x14ac:dyDescent="0.3">
      <c r="A27" s="155"/>
      <c r="B27" s="39" t="s">
        <v>422</v>
      </c>
      <c r="C27" s="13" t="s">
        <v>423</v>
      </c>
      <c r="D27" s="15" t="s">
        <v>424</v>
      </c>
      <c r="E27" s="14" t="s">
        <v>425</v>
      </c>
      <c r="F27" s="14" t="s">
        <v>172</v>
      </c>
      <c r="G27" s="14" t="s">
        <v>426</v>
      </c>
      <c r="H27" s="14" t="s">
        <v>427</v>
      </c>
      <c r="I27" s="14" t="s">
        <v>427</v>
      </c>
      <c r="J27" s="27" t="s">
        <v>55</v>
      </c>
      <c r="K27" s="28">
        <v>0</v>
      </c>
      <c r="L27" s="17" t="str">
        <f t="shared" si="4"/>
        <v>No aplica</v>
      </c>
      <c r="M27" s="29" t="s">
        <v>428</v>
      </c>
      <c r="N27" s="29" t="s">
        <v>429</v>
      </c>
      <c r="O27" s="15" t="s">
        <v>430</v>
      </c>
      <c r="P27" s="15" t="s">
        <v>431</v>
      </c>
      <c r="Q27" s="16">
        <f>7/6</f>
        <v>1.1666666666666667</v>
      </c>
      <c r="R27" s="28">
        <f>7/34</f>
        <v>0.20588235294117646</v>
      </c>
      <c r="S27" s="17" t="str">
        <f t="shared" si="5"/>
        <v>sobrecumplimiento</v>
      </c>
      <c r="T27" s="18" t="s">
        <v>432</v>
      </c>
      <c r="U27" s="18" t="s">
        <v>433</v>
      </c>
      <c r="V27" s="18" t="s">
        <v>434</v>
      </c>
      <c r="W27" s="14" t="s">
        <v>435</v>
      </c>
      <c r="X27" s="14" t="s">
        <v>435</v>
      </c>
      <c r="Y27" s="16">
        <v>1</v>
      </c>
      <c r="Z27" s="28">
        <v>0.58799999999999997</v>
      </c>
      <c r="AA27" s="17" t="str">
        <f t="shared" si="2"/>
        <v>óptimo</v>
      </c>
      <c r="AB27" s="29" t="s">
        <v>436</v>
      </c>
      <c r="AC27" s="29" t="s">
        <v>437</v>
      </c>
      <c r="AD27" s="29" t="s">
        <v>438</v>
      </c>
      <c r="AE27" s="14"/>
      <c r="AF27" s="14"/>
      <c r="AG27" s="27" t="s">
        <v>55</v>
      </c>
      <c r="AH27" s="28">
        <v>0</v>
      </c>
      <c r="AI27" s="17" t="str">
        <f t="shared" si="6"/>
        <v>No aplica</v>
      </c>
      <c r="AJ27" s="29"/>
      <c r="AK27" s="32"/>
      <c r="AL27" s="24"/>
      <c r="AM27" s="24"/>
      <c r="AN27" s="1"/>
      <c r="AO27" s="1"/>
      <c r="AP27" s="1"/>
      <c r="AQ27" s="1"/>
      <c r="AR27" s="1"/>
    </row>
    <row r="28" spans="1:44" ht="99.75" customHeight="1" x14ac:dyDescent="0.3">
      <c r="A28" s="161" t="s">
        <v>439</v>
      </c>
      <c r="B28" s="39" t="s">
        <v>440</v>
      </c>
      <c r="C28" s="47" t="s">
        <v>441</v>
      </c>
      <c r="D28" s="48" t="s">
        <v>442</v>
      </c>
      <c r="E28" s="48" t="s">
        <v>443</v>
      </c>
      <c r="F28" s="48" t="s">
        <v>444</v>
      </c>
      <c r="G28" s="48" t="s">
        <v>442</v>
      </c>
      <c r="H28" s="52" t="s">
        <v>445</v>
      </c>
      <c r="I28" s="52" t="s">
        <v>446</v>
      </c>
      <c r="J28" s="46">
        <v>1</v>
      </c>
      <c r="K28" s="46">
        <v>0.15</v>
      </c>
      <c r="L28" s="17" t="str">
        <f t="shared" si="4"/>
        <v>óptimo</v>
      </c>
      <c r="M28" s="29" t="s">
        <v>447</v>
      </c>
      <c r="N28" s="29" t="s">
        <v>448</v>
      </c>
      <c r="O28" s="52" t="s">
        <v>449</v>
      </c>
      <c r="P28" s="52" t="s">
        <v>450</v>
      </c>
      <c r="Q28" s="46">
        <v>1</v>
      </c>
      <c r="R28" s="46">
        <v>0.4</v>
      </c>
      <c r="S28" s="17" t="str">
        <f t="shared" si="5"/>
        <v>óptimo</v>
      </c>
      <c r="T28" s="29" t="s">
        <v>451</v>
      </c>
      <c r="U28" s="29" t="s">
        <v>452</v>
      </c>
      <c r="V28" s="29" t="s">
        <v>453</v>
      </c>
      <c r="W28" s="52" t="s">
        <v>454</v>
      </c>
      <c r="X28" s="52" t="s">
        <v>455</v>
      </c>
      <c r="Y28" s="16">
        <v>1</v>
      </c>
      <c r="Z28" s="28">
        <v>0.65</v>
      </c>
      <c r="AA28" s="17" t="str">
        <f t="shared" si="2"/>
        <v>óptimo</v>
      </c>
      <c r="AB28" s="29" t="s">
        <v>456</v>
      </c>
      <c r="AC28" s="29" t="s">
        <v>457</v>
      </c>
      <c r="AD28" s="29" t="s">
        <v>458</v>
      </c>
      <c r="AE28" s="37"/>
      <c r="AF28" s="37"/>
      <c r="AG28" s="16">
        <v>1</v>
      </c>
      <c r="AH28" s="16">
        <v>0.15</v>
      </c>
      <c r="AI28" s="17" t="str">
        <f t="shared" si="6"/>
        <v>óptimo</v>
      </c>
      <c r="AJ28" s="29"/>
      <c r="AK28" s="32"/>
      <c r="AL28" s="24"/>
      <c r="AM28" s="24"/>
      <c r="AN28" s="1"/>
      <c r="AO28" s="1"/>
      <c r="AP28" s="1"/>
      <c r="AQ28" s="1"/>
      <c r="AR28" s="1"/>
    </row>
    <row r="29" spans="1:44" ht="99.75" customHeight="1" x14ac:dyDescent="0.3">
      <c r="A29" s="154"/>
      <c r="B29" s="39" t="s">
        <v>459</v>
      </c>
      <c r="C29" s="13" t="s">
        <v>460</v>
      </c>
      <c r="D29" s="14" t="s">
        <v>461</v>
      </c>
      <c r="E29" s="14" t="s">
        <v>462</v>
      </c>
      <c r="F29" s="14" t="s">
        <v>444</v>
      </c>
      <c r="G29" s="14" t="s">
        <v>463</v>
      </c>
      <c r="H29" s="14" t="s">
        <v>463</v>
      </c>
      <c r="I29" s="14" t="s">
        <v>464</v>
      </c>
      <c r="J29" s="30">
        <v>0.98799999999999999</v>
      </c>
      <c r="K29" s="30">
        <v>0.98799999999999999</v>
      </c>
      <c r="L29" s="17" t="str">
        <f t="shared" si="4"/>
        <v>óptimo</v>
      </c>
      <c r="M29" s="29" t="s">
        <v>465</v>
      </c>
      <c r="N29" s="58" t="s">
        <v>466</v>
      </c>
      <c r="O29" s="14" t="s">
        <v>467</v>
      </c>
      <c r="P29" s="14" t="s">
        <v>468</v>
      </c>
      <c r="Q29" s="59">
        <v>1.008</v>
      </c>
      <c r="R29" s="59">
        <v>1.008</v>
      </c>
      <c r="S29" s="17" t="str">
        <f t="shared" si="5"/>
        <v>óptimo</v>
      </c>
      <c r="T29" s="29" t="s">
        <v>469</v>
      </c>
      <c r="U29" s="60" t="s">
        <v>470</v>
      </c>
      <c r="V29" s="58" t="s">
        <v>471</v>
      </c>
      <c r="W29" s="14" t="s">
        <v>463</v>
      </c>
      <c r="X29" s="14" t="s">
        <v>472</v>
      </c>
      <c r="Y29" s="30">
        <v>1.002</v>
      </c>
      <c r="Z29" s="61">
        <v>1.002</v>
      </c>
      <c r="AA29" s="17" t="str">
        <f t="shared" si="2"/>
        <v>óptimo</v>
      </c>
      <c r="AB29" s="29" t="s">
        <v>473</v>
      </c>
      <c r="AC29" s="58" t="s">
        <v>474</v>
      </c>
      <c r="AD29" s="58" t="s">
        <v>475</v>
      </c>
      <c r="AE29" s="14"/>
      <c r="AF29" s="14"/>
      <c r="AG29" s="30">
        <v>0.98799999999999999</v>
      </c>
      <c r="AH29" s="30">
        <v>0.98799999999999999</v>
      </c>
      <c r="AI29" s="17" t="str">
        <f t="shared" si="6"/>
        <v>óptimo</v>
      </c>
      <c r="AJ29" s="29"/>
      <c r="AK29" s="62"/>
      <c r="AL29" s="24"/>
      <c r="AM29" s="24"/>
      <c r="AN29" s="1"/>
      <c r="AO29" s="1"/>
      <c r="AP29" s="1"/>
      <c r="AQ29" s="1"/>
      <c r="AR29" s="1"/>
    </row>
    <row r="30" spans="1:44" ht="99.75" customHeight="1" x14ac:dyDescent="0.3">
      <c r="A30" s="154"/>
      <c r="B30" s="39" t="s">
        <v>476</v>
      </c>
      <c r="C30" s="13" t="s">
        <v>477</v>
      </c>
      <c r="D30" s="14" t="s">
        <v>478</v>
      </c>
      <c r="E30" s="14" t="s">
        <v>479</v>
      </c>
      <c r="F30" s="14" t="s">
        <v>480</v>
      </c>
      <c r="G30" s="14" t="s">
        <v>478</v>
      </c>
      <c r="H30" s="14" t="s">
        <v>481</v>
      </c>
      <c r="I30" s="14" t="s">
        <v>482</v>
      </c>
      <c r="J30" s="54">
        <v>1.5</v>
      </c>
      <c r="K30" s="16">
        <v>0.15</v>
      </c>
      <c r="L30" s="17" t="str">
        <f t="shared" si="4"/>
        <v>sobrecumplimiento</v>
      </c>
      <c r="M30" s="29" t="s">
        <v>483</v>
      </c>
      <c r="N30" s="29" t="s">
        <v>484</v>
      </c>
      <c r="O30" s="14" t="s">
        <v>485</v>
      </c>
      <c r="P30" s="14" t="s">
        <v>486</v>
      </c>
      <c r="Q30" s="63">
        <v>1.1075999999999999</v>
      </c>
      <c r="R30" s="42">
        <v>0.55379999999999996</v>
      </c>
      <c r="S30" s="17" t="str">
        <f t="shared" si="5"/>
        <v>sobrecumplimiento</v>
      </c>
      <c r="T30" s="29" t="s">
        <v>487</v>
      </c>
      <c r="U30" s="29" t="s">
        <v>488</v>
      </c>
      <c r="V30" s="29" t="s">
        <v>489</v>
      </c>
      <c r="W30" s="14" t="s">
        <v>490</v>
      </c>
      <c r="X30" s="14" t="s">
        <v>490</v>
      </c>
      <c r="Y30" s="16">
        <v>0.83299999999999996</v>
      </c>
      <c r="Z30" s="16">
        <v>0.66600000000000004</v>
      </c>
      <c r="AA30" s="17" t="str">
        <f t="shared" si="2"/>
        <v>riesgo</v>
      </c>
      <c r="AB30" s="29" t="s">
        <v>491</v>
      </c>
      <c r="AC30" s="29" t="s">
        <v>492</v>
      </c>
      <c r="AD30" s="29" t="s">
        <v>493</v>
      </c>
      <c r="AE30" s="14"/>
      <c r="AF30" s="14"/>
      <c r="AG30" s="54">
        <v>1.5</v>
      </c>
      <c r="AH30" s="16">
        <v>0.15</v>
      </c>
      <c r="AI30" s="17" t="str">
        <f t="shared" si="6"/>
        <v>sobrecumplimiento</v>
      </c>
      <c r="AJ30" s="29"/>
      <c r="AK30" s="32"/>
      <c r="AL30" s="24"/>
      <c r="AM30" s="24"/>
      <c r="AN30" s="1"/>
      <c r="AO30" s="1"/>
      <c r="AP30" s="1"/>
      <c r="AQ30" s="1"/>
      <c r="AR30" s="1"/>
    </row>
    <row r="31" spans="1:44" ht="99.75" customHeight="1" x14ac:dyDescent="0.3">
      <c r="A31" s="154"/>
      <c r="B31" s="39" t="s">
        <v>494</v>
      </c>
      <c r="C31" s="13" t="s">
        <v>495</v>
      </c>
      <c r="D31" s="14" t="s">
        <v>496</v>
      </c>
      <c r="E31" s="14" t="s">
        <v>479</v>
      </c>
      <c r="F31" s="14" t="s">
        <v>497</v>
      </c>
      <c r="G31" s="14" t="s">
        <v>496</v>
      </c>
      <c r="H31" s="14" t="s">
        <v>498</v>
      </c>
      <c r="I31" s="14" t="s">
        <v>499</v>
      </c>
      <c r="J31" s="16">
        <v>0.5</v>
      </c>
      <c r="K31" s="16">
        <v>0.11</v>
      </c>
      <c r="L31" s="17" t="str">
        <f t="shared" si="4"/>
        <v>riesgo</v>
      </c>
      <c r="M31" s="29" t="s">
        <v>500</v>
      </c>
      <c r="N31" s="29" t="s">
        <v>501</v>
      </c>
      <c r="O31" s="14" t="s">
        <v>502</v>
      </c>
      <c r="P31" s="14" t="s">
        <v>502</v>
      </c>
      <c r="Q31" s="16">
        <v>1</v>
      </c>
      <c r="R31" s="16">
        <v>0.55000000000000004</v>
      </c>
      <c r="S31" s="17" t="str">
        <f t="shared" si="5"/>
        <v>óptimo</v>
      </c>
      <c r="T31" s="29" t="s">
        <v>503</v>
      </c>
      <c r="U31" s="29" t="s">
        <v>504</v>
      </c>
      <c r="V31" s="29" t="s">
        <v>505</v>
      </c>
      <c r="W31" s="14" t="s">
        <v>506</v>
      </c>
      <c r="X31" s="14" t="s">
        <v>506</v>
      </c>
      <c r="Y31" s="16">
        <v>1</v>
      </c>
      <c r="Z31" s="16">
        <v>0.88</v>
      </c>
      <c r="AA31" s="17" t="str">
        <f t="shared" si="2"/>
        <v>óptimo</v>
      </c>
      <c r="AB31" s="29" t="s">
        <v>507</v>
      </c>
      <c r="AC31" s="29" t="s">
        <v>508</v>
      </c>
      <c r="AD31" s="29" t="s">
        <v>509</v>
      </c>
      <c r="AE31" s="14"/>
      <c r="AF31" s="14"/>
      <c r="AG31" s="16">
        <v>0.5</v>
      </c>
      <c r="AH31" s="16">
        <v>0.11</v>
      </c>
      <c r="AI31" s="17" t="str">
        <f t="shared" si="6"/>
        <v>riesgo</v>
      </c>
      <c r="AJ31" s="29"/>
      <c r="AK31" s="32"/>
      <c r="AL31" s="24"/>
      <c r="AM31" s="24"/>
      <c r="AN31" s="1"/>
      <c r="AO31" s="1"/>
      <c r="AP31" s="1"/>
      <c r="AQ31" s="1"/>
      <c r="AR31" s="1"/>
    </row>
    <row r="32" spans="1:44" ht="99.75" customHeight="1" x14ac:dyDescent="0.3">
      <c r="A32" s="154"/>
      <c r="B32" s="156" t="s">
        <v>510</v>
      </c>
      <c r="C32" s="13" t="s">
        <v>511</v>
      </c>
      <c r="D32" s="14" t="s">
        <v>512</v>
      </c>
      <c r="E32" s="14" t="s">
        <v>172</v>
      </c>
      <c r="F32" s="14" t="s">
        <v>513</v>
      </c>
      <c r="G32" s="14" t="s">
        <v>512</v>
      </c>
      <c r="H32" s="14" t="s">
        <v>514</v>
      </c>
      <c r="I32" s="14" t="s">
        <v>514</v>
      </c>
      <c r="J32" s="27" t="s">
        <v>55</v>
      </c>
      <c r="K32" s="16">
        <v>0</v>
      </c>
      <c r="L32" s="17" t="str">
        <f t="shared" si="4"/>
        <v>No aplica</v>
      </c>
      <c r="M32" s="29" t="s">
        <v>515</v>
      </c>
      <c r="N32" s="29" t="s">
        <v>516</v>
      </c>
      <c r="O32" s="15" t="s">
        <v>517</v>
      </c>
      <c r="P32" s="15" t="s">
        <v>517</v>
      </c>
      <c r="Q32" s="30">
        <f>30%/30%</f>
        <v>1</v>
      </c>
      <c r="R32" s="30">
        <f>30%/100%</f>
        <v>0.3</v>
      </c>
      <c r="S32" s="17" t="str">
        <f t="shared" si="5"/>
        <v>óptimo</v>
      </c>
      <c r="T32" s="18" t="s">
        <v>518</v>
      </c>
      <c r="U32" s="18" t="s">
        <v>519</v>
      </c>
      <c r="V32" s="18" t="s">
        <v>135</v>
      </c>
      <c r="W32" s="14" t="s">
        <v>517</v>
      </c>
      <c r="X32" s="14" t="s">
        <v>517</v>
      </c>
      <c r="Y32" s="16">
        <v>1</v>
      </c>
      <c r="Z32" s="16">
        <v>0.3</v>
      </c>
      <c r="AA32" s="17" t="str">
        <f t="shared" si="2"/>
        <v>óptimo</v>
      </c>
      <c r="AB32" s="29" t="s">
        <v>520</v>
      </c>
      <c r="AC32" s="29" t="s">
        <v>521</v>
      </c>
      <c r="AD32" s="29" t="s">
        <v>522</v>
      </c>
      <c r="AE32" s="14"/>
      <c r="AF32" s="14"/>
      <c r="AG32" s="27" t="s">
        <v>55</v>
      </c>
      <c r="AH32" s="16">
        <v>0</v>
      </c>
      <c r="AI32" s="17" t="str">
        <f t="shared" si="6"/>
        <v>No aplica</v>
      </c>
      <c r="AJ32" s="29"/>
      <c r="AK32" s="32"/>
      <c r="AL32" s="24"/>
      <c r="AM32" s="24"/>
      <c r="AN32" s="1"/>
      <c r="AO32" s="1"/>
      <c r="AP32" s="1"/>
      <c r="AQ32" s="1"/>
      <c r="AR32" s="1"/>
    </row>
    <row r="33" spans="1:44" ht="99.75" customHeight="1" x14ac:dyDescent="0.3">
      <c r="A33" s="154"/>
      <c r="B33" s="157"/>
      <c r="C33" s="13" t="s">
        <v>523</v>
      </c>
      <c r="D33" s="14" t="s">
        <v>524</v>
      </c>
      <c r="E33" s="14" t="s">
        <v>67</v>
      </c>
      <c r="F33" s="14" t="s">
        <v>525</v>
      </c>
      <c r="G33" s="14" t="s">
        <v>524</v>
      </c>
      <c r="H33" s="37" t="s">
        <v>526</v>
      </c>
      <c r="I33" s="37" t="s">
        <v>527</v>
      </c>
      <c r="J33" s="35">
        <v>0.99</v>
      </c>
      <c r="K33" s="64">
        <v>0.14899999999999999</v>
      </c>
      <c r="L33" s="17" t="str">
        <f t="shared" si="4"/>
        <v>óptimo</v>
      </c>
      <c r="M33" s="29" t="s">
        <v>528</v>
      </c>
      <c r="N33" s="29" t="s">
        <v>529</v>
      </c>
      <c r="O33" s="26" t="s">
        <v>530</v>
      </c>
      <c r="P33" s="26" t="s">
        <v>531</v>
      </c>
      <c r="Q33" s="35">
        <f>IFERROR(43.2%/45%,0)</f>
        <v>0.96000000000000008</v>
      </c>
      <c r="R33" s="64">
        <f>43.2%/100%</f>
        <v>0.43200000000000005</v>
      </c>
      <c r="S33" s="17" t="str">
        <f t="shared" si="5"/>
        <v>óptimo</v>
      </c>
      <c r="T33" s="18" t="s">
        <v>532</v>
      </c>
      <c r="U33" s="18" t="s">
        <v>533</v>
      </c>
      <c r="V33" s="18" t="s">
        <v>534</v>
      </c>
      <c r="W33" s="37" t="s">
        <v>535</v>
      </c>
      <c r="X33" s="37" t="s">
        <v>536</v>
      </c>
      <c r="Y33" s="64">
        <v>0.99099999999999999</v>
      </c>
      <c r="Z33" s="64">
        <v>0.66900000000000004</v>
      </c>
      <c r="AA33" s="17" t="str">
        <f t="shared" si="2"/>
        <v>óptimo</v>
      </c>
      <c r="AB33" s="31" t="s">
        <v>537</v>
      </c>
      <c r="AC33" s="29" t="s">
        <v>538</v>
      </c>
      <c r="AD33" s="29" t="s">
        <v>539</v>
      </c>
      <c r="AE33" s="37"/>
      <c r="AF33" s="37"/>
      <c r="AG33" s="35">
        <v>0.99</v>
      </c>
      <c r="AH33" s="64">
        <v>0.14899999999999999</v>
      </c>
      <c r="AI33" s="17" t="str">
        <f t="shared" si="6"/>
        <v>óptimo</v>
      </c>
      <c r="AJ33" s="29"/>
      <c r="AK33" s="32"/>
      <c r="AL33" s="24"/>
      <c r="AM33" s="24"/>
      <c r="AN33" s="56"/>
      <c r="AO33" s="1"/>
      <c r="AP33" s="1"/>
      <c r="AQ33" s="1"/>
      <c r="AR33" s="1"/>
    </row>
    <row r="34" spans="1:44" ht="99.75" customHeight="1" x14ac:dyDescent="0.3">
      <c r="A34" s="154"/>
      <c r="B34" s="39" t="s">
        <v>540</v>
      </c>
      <c r="C34" s="47" t="s">
        <v>541</v>
      </c>
      <c r="D34" s="48" t="s">
        <v>542</v>
      </c>
      <c r="E34" s="48" t="s">
        <v>543</v>
      </c>
      <c r="F34" s="48" t="s">
        <v>544</v>
      </c>
      <c r="G34" s="48" t="s">
        <v>542</v>
      </c>
      <c r="H34" s="65" t="s">
        <v>545</v>
      </c>
      <c r="I34" s="65" t="s">
        <v>546</v>
      </c>
      <c r="J34" s="46">
        <v>0.85</v>
      </c>
      <c r="K34" s="46">
        <v>0.13</v>
      </c>
      <c r="L34" s="51" t="str">
        <f t="shared" si="4"/>
        <v>riesgo</v>
      </c>
      <c r="M34" s="18" t="s">
        <v>547</v>
      </c>
      <c r="N34" s="29" t="s">
        <v>548</v>
      </c>
      <c r="O34" s="65" t="s">
        <v>549</v>
      </c>
      <c r="P34" s="65" t="s">
        <v>550</v>
      </c>
      <c r="Q34" s="66">
        <v>0.79700000000000004</v>
      </c>
      <c r="R34" s="67">
        <v>0.37</v>
      </c>
      <c r="S34" s="51" t="str">
        <f t="shared" si="5"/>
        <v>riesgo</v>
      </c>
      <c r="T34" s="18" t="s">
        <v>551</v>
      </c>
      <c r="U34" s="29" t="s">
        <v>552</v>
      </c>
      <c r="V34" s="29" t="s">
        <v>553</v>
      </c>
      <c r="W34" s="15" t="s">
        <v>554</v>
      </c>
      <c r="X34" s="15" t="s">
        <v>555</v>
      </c>
      <c r="Y34" s="16">
        <v>0.71599999999999997</v>
      </c>
      <c r="Z34" s="16">
        <v>0.54</v>
      </c>
      <c r="AA34" s="17" t="str">
        <f t="shared" si="2"/>
        <v>riesgo</v>
      </c>
      <c r="AB34" s="29" t="s">
        <v>556</v>
      </c>
      <c r="AC34" s="29" t="s">
        <v>557</v>
      </c>
      <c r="AD34" s="29" t="s">
        <v>558</v>
      </c>
      <c r="AE34" s="14"/>
      <c r="AF34" s="14"/>
      <c r="AG34" s="16">
        <v>0.85</v>
      </c>
      <c r="AH34" s="16">
        <v>0.13</v>
      </c>
      <c r="AI34" s="17" t="str">
        <f t="shared" si="6"/>
        <v>riesgo</v>
      </c>
      <c r="AJ34" s="29"/>
      <c r="AK34" s="32"/>
      <c r="AL34" s="24"/>
      <c r="AM34" s="24"/>
      <c r="AN34" s="1"/>
      <c r="AO34" s="1"/>
      <c r="AP34" s="1"/>
      <c r="AQ34" s="1"/>
      <c r="AR34" s="1"/>
    </row>
    <row r="35" spans="1:44" ht="99.75" customHeight="1" x14ac:dyDescent="0.3">
      <c r="A35" s="155"/>
      <c r="B35" s="39" t="s">
        <v>559</v>
      </c>
      <c r="C35" s="13" t="s">
        <v>560</v>
      </c>
      <c r="D35" s="14" t="s">
        <v>561</v>
      </c>
      <c r="E35" s="14" t="s">
        <v>562</v>
      </c>
      <c r="F35" s="14" t="s">
        <v>563</v>
      </c>
      <c r="G35" s="14" t="s">
        <v>561</v>
      </c>
      <c r="H35" s="14" t="s">
        <v>564</v>
      </c>
      <c r="I35" s="14" t="s">
        <v>565</v>
      </c>
      <c r="J35" s="42">
        <v>0.14299999999999999</v>
      </c>
      <c r="K35" s="30">
        <v>2.5999999999999999E-2</v>
      </c>
      <c r="L35" s="17" t="str">
        <f t="shared" si="4"/>
        <v>crítico</v>
      </c>
      <c r="M35" s="29" t="s">
        <v>566</v>
      </c>
      <c r="N35" s="29" t="s">
        <v>567</v>
      </c>
      <c r="O35" s="15" t="s">
        <v>568</v>
      </c>
      <c r="P35" s="15" t="s">
        <v>569</v>
      </c>
      <c r="Q35" s="42">
        <f>30.76%/69.23%</f>
        <v>0.44431604795608842</v>
      </c>
      <c r="R35" s="61">
        <f>30.76%/100%</f>
        <v>0.30760000000000004</v>
      </c>
      <c r="S35" s="17" t="str">
        <f t="shared" si="5"/>
        <v>crítico</v>
      </c>
      <c r="T35" s="18" t="s">
        <v>570</v>
      </c>
      <c r="U35" s="18" t="s">
        <v>571</v>
      </c>
      <c r="V35" s="18" t="s">
        <v>572</v>
      </c>
      <c r="W35" s="14" t="s">
        <v>573</v>
      </c>
      <c r="X35" s="14" t="s">
        <v>574</v>
      </c>
      <c r="Y35" s="42">
        <v>1.071</v>
      </c>
      <c r="Z35" s="30">
        <v>0.76919999999999999</v>
      </c>
      <c r="AA35" s="17" t="str">
        <f t="shared" si="2"/>
        <v>óptimo</v>
      </c>
      <c r="AB35" s="29" t="s">
        <v>575</v>
      </c>
      <c r="AC35" s="29" t="s">
        <v>576</v>
      </c>
      <c r="AD35" s="29" t="s">
        <v>577</v>
      </c>
      <c r="AE35" s="14"/>
      <c r="AF35" s="14"/>
      <c r="AG35" s="42">
        <v>0.14299999999999999</v>
      </c>
      <c r="AH35" s="30">
        <v>2.5999999999999999E-2</v>
      </c>
      <c r="AI35" s="17" t="str">
        <f t="shared" si="6"/>
        <v>crítico</v>
      </c>
      <c r="AJ35" s="29"/>
      <c r="AK35" s="32"/>
      <c r="AL35" s="24"/>
      <c r="AM35" s="24"/>
      <c r="AN35" s="1"/>
      <c r="AO35" s="1"/>
      <c r="AP35" s="1"/>
      <c r="AQ35" s="1"/>
      <c r="AR35" s="1"/>
    </row>
    <row r="36" spans="1:44" ht="99.75" customHeight="1" x14ac:dyDescent="0.3">
      <c r="A36" s="153" t="s">
        <v>578</v>
      </c>
      <c r="B36" s="156" t="s">
        <v>579</v>
      </c>
      <c r="C36" s="13" t="s">
        <v>580</v>
      </c>
      <c r="D36" s="14" t="s">
        <v>581</v>
      </c>
      <c r="E36" s="14" t="s">
        <v>582</v>
      </c>
      <c r="F36" s="14" t="s">
        <v>583</v>
      </c>
      <c r="G36" s="14" t="s">
        <v>581</v>
      </c>
      <c r="H36" s="14" t="s">
        <v>584</v>
      </c>
      <c r="I36" s="14" t="s">
        <v>584</v>
      </c>
      <c r="J36" s="16">
        <v>1</v>
      </c>
      <c r="K36" s="16">
        <v>0.25</v>
      </c>
      <c r="L36" s="17" t="str">
        <f t="shared" si="4"/>
        <v>óptimo</v>
      </c>
      <c r="M36" s="29" t="s">
        <v>585</v>
      </c>
      <c r="N36" s="29" t="s">
        <v>586</v>
      </c>
      <c r="O36" s="14" t="s">
        <v>587</v>
      </c>
      <c r="P36" s="14" t="s">
        <v>587</v>
      </c>
      <c r="Q36" s="16">
        <v>1</v>
      </c>
      <c r="R36" s="16">
        <v>0.55000000000000004</v>
      </c>
      <c r="S36" s="17" t="str">
        <f t="shared" si="5"/>
        <v>óptimo</v>
      </c>
      <c r="T36" s="29" t="s">
        <v>588</v>
      </c>
      <c r="U36" s="29" t="s">
        <v>589</v>
      </c>
      <c r="V36" s="29" t="s">
        <v>590</v>
      </c>
      <c r="W36" s="14" t="s">
        <v>591</v>
      </c>
      <c r="X36" s="14" t="s">
        <v>592</v>
      </c>
      <c r="Y36" s="16">
        <v>0.92300000000000004</v>
      </c>
      <c r="Z36" s="16">
        <v>0.6</v>
      </c>
      <c r="AA36" s="17" t="str">
        <f t="shared" si="2"/>
        <v>óptimo</v>
      </c>
      <c r="AB36" s="29" t="s">
        <v>593</v>
      </c>
      <c r="AC36" s="29" t="s">
        <v>594</v>
      </c>
      <c r="AD36" s="29" t="s">
        <v>595</v>
      </c>
      <c r="AE36" s="14"/>
      <c r="AF36" s="14"/>
      <c r="AG36" s="16">
        <v>1</v>
      </c>
      <c r="AH36" s="16">
        <v>0.24</v>
      </c>
      <c r="AI36" s="17" t="str">
        <f t="shared" si="6"/>
        <v>óptimo</v>
      </c>
      <c r="AJ36" s="29"/>
      <c r="AK36" s="32"/>
      <c r="AL36" s="24"/>
      <c r="AM36" s="24"/>
      <c r="AN36" s="1"/>
      <c r="AO36" s="1"/>
      <c r="AP36" s="1"/>
      <c r="AQ36" s="1"/>
      <c r="AR36" s="1"/>
    </row>
    <row r="37" spans="1:44" ht="99.75" customHeight="1" x14ac:dyDescent="0.3">
      <c r="A37" s="154"/>
      <c r="B37" s="157"/>
      <c r="C37" s="13" t="s">
        <v>596</v>
      </c>
      <c r="D37" s="14" t="s">
        <v>597</v>
      </c>
      <c r="E37" s="14" t="s">
        <v>582</v>
      </c>
      <c r="F37" s="14" t="s">
        <v>598</v>
      </c>
      <c r="G37" s="14" t="s">
        <v>597</v>
      </c>
      <c r="H37" s="14" t="s">
        <v>599</v>
      </c>
      <c r="I37" s="14" t="s">
        <v>599</v>
      </c>
      <c r="J37" s="16">
        <v>1</v>
      </c>
      <c r="K37" s="16">
        <v>0.2</v>
      </c>
      <c r="L37" s="17" t="str">
        <f t="shared" si="4"/>
        <v>óptimo</v>
      </c>
      <c r="M37" s="29" t="s">
        <v>600</v>
      </c>
      <c r="N37" s="29" t="s">
        <v>601</v>
      </c>
      <c r="O37" s="14" t="s">
        <v>602</v>
      </c>
      <c r="P37" s="14" t="s">
        <v>602</v>
      </c>
      <c r="Q37" s="16">
        <v>1</v>
      </c>
      <c r="R37" s="16">
        <v>0.5</v>
      </c>
      <c r="S37" s="17" t="str">
        <f t="shared" si="5"/>
        <v>óptimo</v>
      </c>
      <c r="T37" s="29" t="s">
        <v>603</v>
      </c>
      <c r="U37" s="29" t="s">
        <v>604</v>
      </c>
      <c r="V37" s="29" t="s">
        <v>605</v>
      </c>
      <c r="W37" s="14" t="s">
        <v>606</v>
      </c>
      <c r="X37" s="14" t="s">
        <v>606</v>
      </c>
      <c r="Y37" s="16">
        <v>1</v>
      </c>
      <c r="Z37" s="16">
        <v>0.8</v>
      </c>
      <c r="AA37" s="17" t="str">
        <f t="shared" si="2"/>
        <v>óptimo</v>
      </c>
      <c r="AB37" s="29" t="s">
        <v>607</v>
      </c>
      <c r="AC37" s="29" t="s">
        <v>608</v>
      </c>
      <c r="AD37" s="29" t="s">
        <v>609</v>
      </c>
      <c r="AE37" s="14"/>
      <c r="AF37" s="14"/>
      <c r="AG37" s="16">
        <v>1</v>
      </c>
      <c r="AH37" s="16">
        <v>0.2</v>
      </c>
      <c r="AI37" s="17" t="str">
        <f t="shared" si="6"/>
        <v>óptimo</v>
      </c>
      <c r="AJ37" s="29"/>
      <c r="AK37" s="32"/>
      <c r="AL37" s="24"/>
      <c r="AM37" s="24"/>
      <c r="AN37" s="1"/>
      <c r="AO37" s="1"/>
      <c r="AP37" s="1"/>
      <c r="AQ37" s="1"/>
      <c r="AR37" s="1"/>
    </row>
    <row r="38" spans="1:44" ht="99.75" customHeight="1" x14ac:dyDescent="0.3">
      <c r="A38" s="154"/>
      <c r="B38" s="156" t="s">
        <v>610</v>
      </c>
      <c r="C38" s="13" t="s">
        <v>611</v>
      </c>
      <c r="D38" s="14" t="s">
        <v>612</v>
      </c>
      <c r="E38" s="14" t="s">
        <v>613</v>
      </c>
      <c r="F38" s="14" t="s">
        <v>614</v>
      </c>
      <c r="G38" s="14" t="s">
        <v>612</v>
      </c>
      <c r="H38" s="14" t="s">
        <v>615</v>
      </c>
      <c r="I38" s="14" t="s">
        <v>615</v>
      </c>
      <c r="J38" s="16">
        <v>1</v>
      </c>
      <c r="K38" s="16">
        <v>0.1</v>
      </c>
      <c r="L38" s="68" t="str">
        <f t="shared" si="4"/>
        <v>óptimo</v>
      </c>
      <c r="M38" s="69" t="s">
        <v>616</v>
      </c>
      <c r="N38" s="70" t="s">
        <v>617</v>
      </c>
      <c r="O38" s="48" t="s">
        <v>618</v>
      </c>
      <c r="P38" s="48" t="s">
        <v>618</v>
      </c>
      <c r="Q38" s="46">
        <v>1</v>
      </c>
      <c r="R38" s="46">
        <v>0.3</v>
      </c>
      <c r="S38" s="68" t="str">
        <f t="shared" si="5"/>
        <v>óptimo</v>
      </c>
      <c r="T38" s="69" t="s">
        <v>619</v>
      </c>
      <c r="U38" s="70" t="s">
        <v>620</v>
      </c>
      <c r="V38" s="70" t="s">
        <v>621</v>
      </c>
      <c r="W38" s="14" t="s">
        <v>622</v>
      </c>
      <c r="X38" s="14" t="s">
        <v>622</v>
      </c>
      <c r="Y38" s="16">
        <v>1</v>
      </c>
      <c r="Z38" s="16">
        <v>0.65</v>
      </c>
      <c r="AA38" s="68" t="str">
        <f t="shared" si="2"/>
        <v>óptimo</v>
      </c>
      <c r="AB38" s="71" t="s">
        <v>623</v>
      </c>
      <c r="AC38" s="70" t="s">
        <v>624</v>
      </c>
      <c r="AD38" s="70" t="s">
        <v>625</v>
      </c>
      <c r="AE38" s="14"/>
      <c r="AF38" s="14"/>
      <c r="AG38" s="16">
        <v>1</v>
      </c>
      <c r="AH38" s="16">
        <v>0.1</v>
      </c>
      <c r="AI38" s="68" t="str">
        <f t="shared" si="6"/>
        <v>óptimo</v>
      </c>
      <c r="AJ38" s="71"/>
      <c r="AK38" s="72"/>
      <c r="AL38" s="73"/>
      <c r="AM38" s="73"/>
      <c r="AN38" s="1"/>
      <c r="AO38" s="1"/>
      <c r="AP38" s="1"/>
      <c r="AQ38" s="1"/>
      <c r="AR38" s="1"/>
    </row>
    <row r="39" spans="1:44" ht="99.75" customHeight="1" x14ac:dyDescent="0.3">
      <c r="A39" s="155"/>
      <c r="B39" s="157"/>
      <c r="C39" s="13" t="s">
        <v>626</v>
      </c>
      <c r="D39" s="14" t="s">
        <v>627</v>
      </c>
      <c r="E39" s="14" t="s">
        <v>582</v>
      </c>
      <c r="F39" s="14" t="s">
        <v>628</v>
      </c>
      <c r="G39" s="14" t="s">
        <v>627</v>
      </c>
      <c r="H39" s="14" t="s">
        <v>629</v>
      </c>
      <c r="I39" s="14" t="s">
        <v>629</v>
      </c>
      <c r="J39" s="16">
        <v>1</v>
      </c>
      <c r="K39" s="16">
        <v>0.22</v>
      </c>
      <c r="L39" s="17" t="str">
        <f t="shared" si="4"/>
        <v>óptimo</v>
      </c>
      <c r="M39" s="45" t="s">
        <v>630</v>
      </c>
      <c r="N39" s="45" t="s">
        <v>631</v>
      </c>
      <c r="O39" s="14" t="s">
        <v>632</v>
      </c>
      <c r="P39" s="14" t="s">
        <v>632</v>
      </c>
      <c r="Q39" s="16">
        <v>1</v>
      </c>
      <c r="R39" s="16">
        <v>0.55600000000000005</v>
      </c>
      <c r="S39" s="17" t="str">
        <f t="shared" si="5"/>
        <v>óptimo</v>
      </c>
      <c r="T39" s="45" t="s">
        <v>633</v>
      </c>
      <c r="U39" s="45" t="s">
        <v>634</v>
      </c>
      <c r="V39" s="45" t="s">
        <v>635</v>
      </c>
      <c r="W39" s="14" t="s">
        <v>636</v>
      </c>
      <c r="X39" s="14" t="s">
        <v>632</v>
      </c>
      <c r="Y39" s="16">
        <v>0.71399999999999997</v>
      </c>
      <c r="Z39" s="16">
        <v>0.55600000000000005</v>
      </c>
      <c r="AA39" s="17" t="str">
        <f t="shared" si="2"/>
        <v>riesgo</v>
      </c>
      <c r="AB39" s="45" t="s">
        <v>637</v>
      </c>
      <c r="AC39" s="45" t="s">
        <v>638</v>
      </c>
      <c r="AD39" s="45"/>
      <c r="AE39" s="14"/>
      <c r="AF39" s="14"/>
      <c r="AG39" s="16">
        <v>1</v>
      </c>
      <c r="AH39" s="16">
        <v>0.22</v>
      </c>
      <c r="AI39" s="17" t="str">
        <f t="shared" si="6"/>
        <v>óptimo</v>
      </c>
      <c r="AJ39" s="45"/>
      <c r="AK39" s="74"/>
      <c r="AL39" s="24"/>
      <c r="AM39" s="24"/>
      <c r="AN39" s="1"/>
      <c r="AO39" s="1"/>
      <c r="AP39" s="1"/>
      <c r="AQ39" s="1"/>
      <c r="AR39" s="1"/>
    </row>
    <row r="40" spans="1:44" ht="12.75" customHeight="1" x14ac:dyDescent="0.3">
      <c r="A40" s="1"/>
      <c r="B40" s="1"/>
      <c r="C40" s="75"/>
      <c r="D40" s="76"/>
      <c r="E40" s="76"/>
      <c r="F40" s="75"/>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ht="12.75" customHeight="1" x14ac:dyDescent="0.3">
      <c r="A41" s="1"/>
      <c r="B41" s="1"/>
      <c r="C41" s="75"/>
      <c r="D41" s="76"/>
      <c r="E41" s="76"/>
      <c r="F41" s="75"/>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ht="12.75" customHeight="1" x14ac:dyDescent="0.3">
      <c r="A42" s="1"/>
      <c r="B42" s="1"/>
      <c r="C42" s="75"/>
      <c r="D42" s="76"/>
      <c r="E42" s="76"/>
      <c r="F42" s="75"/>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ht="12.75" customHeight="1" x14ac:dyDescent="0.3">
      <c r="A43" s="1"/>
      <c r="B43" s="1"/>
      <c r="C43" s="75"/>
      <c r="D43" s="76"/>
      <c r="E43" s="76"/>
      <c r="F43" s="75"/>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ht="12.75" customHeight="1" x14ac:dyDescent="0.3">
      <c r="A44" s="1"/>
      <c r="B44" s="1"/>
      <c r="C44" s="75"/>
      <c r="D44" s="76"/>
      <c r="E44" s="76"/>
      <c r="F44" s="75"/>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ht="12.75" customHeight="1" x14ac:dyDescent="0.3">
      <c r="A45" s="1"/>
      <c r="B45" s="1"/>
      <c r="C45" s="75"/>
      <c r="D45" s="76"/>
      <c r="E45" s="76"/>
      <c r="F45" s="75"/>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ht="12.75" customHeight="1" x14ac:dyDescent="0.3">
      <c r="A46" s="1"/>
      <c r="B46" s="1"/>
      <c r="C46" s="75"/>
      <c r="D46" s="76"/>
      <c r="E46" s="76"/>
      <c r="F46" s="75"/>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ht="12.75" customHeight="1" x14ac:dyDescent="0.3">
      <c r="A47" s="1"/>
      <c r="B47" s="1"/>
      <c r="C47" s="75"/>
      <c r="D47" s="76"/>
      <c r="E47" s="76"/>
      <c r="F47" s="75"/>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ht="12.75" customHeight="1" x14ac:dyDescent="0.3">
      <c r="A48" s="1"/>
      <c r="B48" s="1"/>
      <c r="C48" s="75"/>
      <c r="D48" s="76"/>
      <c r="E48" s="76"/>
      <c r="F48" s="75"/>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ht="12.75" customHeight="1" x14ac:dyDescent="0.3">
      <c r="A49" s="1"/>
      <c r="B49" s="1"/>
      <c r="C49" s="75"/>
      <c r="D49" s="76"/>
      <c r="E49" s="76"/>
      <c r="F49" s="75"/>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ht="12.75" customHeight="1" x14ac:dyDescent="0.3">
      <c r="A50" s="1"/>
      <c r="B50" s="1"/>
      <c r="C50" s="75"/>
      <c r="D50" s="76"/>
      <c r="E50" s="76"/>
      <c r="F50" s="75"/>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ht="12.75" customHeight="1" x14ac:dyDescent="0.3">
      <c r="A51" s="1"/>
      <c r="B51" s="1"/>
      <c r="C51" s="75"/>
      <c r="D51" s="76"/>
      <c r="E51" s="76"/>
      <c r="F51" s="75"/>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ht="12.75" customHeight="1" x14ac:dyDescent="0.3">
      <c r="A52" s="1"/>
      <c r="B52" s="1"/>
      <c r="C52" s="75"/>
      <c r="D52" s="76"/>
      <c r="E52" s="76"/>
      <c r="F52" s="75"/>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ht="12.75" customHeight="1" x14ac:dyDescent="0.3">
      <c r="A53" s="1"/>
      <c r="B53" s="1"/>
      <c r="C53" s="75"/>
      <c r="D53" s="76"/>
      <c r="E53" s="76"/>
      <c r="F53" s="75"/>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ht="12.75" customHeight="1" x14ac:dyDescent="0.3">
      <c r="A54" s="1"/>
      <c r="B54" s="1"/>
      <c r="C54" s="75"/>
      <c r="D54" s="76"/>
      <c r="E54" s="76"/>
      <c r="F54" s="75"/>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ht="12.75" customHeight="1" x14ac:dyDescent="0.3">
      <c r="A55" s="1"/>
      <c r="B55" s="1"/>
      <c r="C55" s="75"/>
      <c r="D55" s="76"/>
      <c r="E55" s="76"/>
      <c r="F55" s="75"/>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ht="12.75" customHeight="1" x14ac:dyDescent="0.3">
      <c r="A56" s="1"/>
      <c r="B56" s="1"/>
      <c r="C56" s="75"/>
      <c r="D56" s="76"/>
      <c r="E56" s="76"/>
      <c r="F56" s="75"/>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2.75" customHeight="1" x14ac:dyDescent="0.3">
      <c r="A57" s="1"/>
      <c r="B57" s="1"/>
      <c r="C57" s="75"/>
      <c r="D57" s="76"/>
      <c r="E57" s="76"/>
      <c r="F57" s="75"/>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ht="12.75" customHeight="1" x14ac:dyDescent="0.3">
      <c r="A58" s="1"/>
      <c r="B58" s="1"/>
      <c r="C58" s="75"/>
      <c r="D58" s="76"/>
      <c r="E58" s="76"/>
      <c r="F58" s="75"/>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2.75" customHeight="1" x14ac:dyDescent="0.3">
      <c r="A59" s="1"/>
      <c r="B59" s="1"/>
      <c r="C59" s="75"/>
      <c r="D59" s="76"/>
      <c r="E59" s="76"/>
      <c r="F59" s="75"/>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ht="12.75" customHeight="1" x14ac:dyDescent="0.3">
      <c r="A60" s="1"/>
      <c r="B60" s="1"/>
      <c r="C60" s="75"/>
      <c r="D60" s="76"/>
      <c r="E60" s="76"/>
      <c r="F60" s="75"/>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ht="12.75" customHeight="1" x14ac:dyDescent="0.3">
      <c r="A61" s="1"/>
      <c r="B61" s="1"/>
      <c r="C61" s="75"/>
      <c r="D61" s="76"/>
      <c r="E61" s="76"/>
      <c r="F61" s="75"/>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ht="12.75" customHeight="1" x14ac:dyDescent="0.3">
      <c r="A62" s="1"/>
      <c r="B62" s="1"/>
      <c r="C62" s="75"/>
      <c r="D62" s="76"/>
      <c r="E62" s="76"/>
      <c r="F62" s="75"/>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75" customHeight="1" x14ac:dyDescent="0.3">
      <c r="A63" s="1"/>
      <c r="B63" s="1"/>
      <c r="C63" s="75"/>
      <c r="D63" s="76"/>
      <c r="E63" s="76"/>
      <c r="F63" s="75"/>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ht="12.75" customHeight="1" x14ac:dyDescent="0.3">
      <c r="A64" s="1"/>
      <c r="B64" s="1"/>
      <c r="C64" s="75"/>
      <c r="D64" s="76"/>
      <c r="E64" s="76"/>
      <c r="F64" s="75"/>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ht="12.75" customHeight="1" x14ac:dyDescent="0.3">
      <c r="A65" s="1"/>
      <c r="B65" s="1"/>
      <c r="C65" s="75"/>
      <c r="D65" s="76"/>
      <c r="E65" s="76"/>
      <c r="F65" s="75"/>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ht="12.75" customHeight="1" x14ac:dyDescent="0.3">
      <c r="A66" s="1"/>
      <c r="B66" s="1"/>
      <c r="C66" s="75"/>
      <c r="D66" s="76"/>
      <c r="E66" s="76"/>
      <c r="F66" s="75"/>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ht="12.75" customHeight="1" x14ac:dyDescent="0.3">
      <c r="A67" s="1"/>
      <c r="B67" s="1"/>
      <c r="C67" s="77"/>
      <c r="D67" s="78"/>
      <c r="E67" s="76"/>
      <c r="F67" s="75"/>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ht="12.75" customHeight="1" x14ac:dyDescent="0.3">
      <c r="A68" s="1"/>
      <c r="B68" s="1"/>
      <c r="C68" s="75"/>
      <c r="D68" s="76"/>
      <c r="E68" s="76"/>
      <c r="F68" s="75"/>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ht="12.75" customHeight="1" x14ac:dyDescent="0.3">
      <c r="A69" s="1"/>
      <c r="B69" s="1"/>
      <c r="C69" s="75"/>
      <c r="D69" s="76"/>
      <c r="E69" s="76"/>
      <c r="F69" s="75"/>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ht="12.75" customHeight="1" x14ac:dyDescent="0.3">
      <c r="A70" s="1"/>
      <c r="B70" s="1"/>
      <c r="C70" s="75"/>
      <c r="D70" s="76"/>
      <c r="E70" s="76"/>
      <c r="F70" s="75"/>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ht="12.75" customHeight="1" x14ac:dyDescent="0.3">
      <c r="A71" s="1"/>
      <c r="B71" s="1"/>
      <c r="C71" s="75"/>
      <c r="D71" s="76"/>
      <c r="E71" s="76"/>
      <c r="F71" s="75"/>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ht="12.75" customHeight="1" x14ac:dyDescent="0.3">
      <c r="A72" s="1"/>
      <c r="B72" s="1"/>
      <c r="C72" s="75"/>
      <c r="D72" s="76"/>
      <c r="E72" s="76"/>
      <c r="F72" s="75"/>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ht="12.75" customHeight="1" x14ac:dyDescent="0.3">
      <c r="A73" s="1"/>
      <c r="B73" s="1"/>
      <c r="C73" s="75"/>
      <c r="D73" s="76"/>
      <c r="E73" s="76"/>
      <c r="F73" s="75"/>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2.75" customHeight="1" x14ac:dyDescent="0.3">
      <c r="A74" s="1"/>
      <c r="B74" s="1"/>
      <c r="C74" s="75"/>
      <c r="D74" s="76"/>
      <c r="E74" s="76"/>
      <c r="F74" s="75"/>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ht="12.75" customHeight="1" x14ac:dyDescent="0.3">
      <c r="A75" s="1"/>
      <c r="B75" s="1"/>
      <c r="C75" s="75"/>
      <c r="D75" s="76"/>
      <c r="E75" s="76"/>
      <c r="F75" s="75"/>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ht="12.75" customHeight="1" x14ac:dyDescent="0.3">
      <c r="A76" s="1"/>
      <c r="B76" s="1"/>
      <c r="C76" s="75"/>
      <c r="D76" s="76"/>
      <c r="E76" s="76"/>
      <c r="F76" s="75"/>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12.75" customHeight="1" x14ac:dyDescent="0.3">
      <c r="A77" s="1"/>
      <c r="B77" s="1"/>
      <c r="C77" s="75"/>
      <c r="D77" s="76"/>
      <c r="E77" s="76"/>
      <c r="F77" s="75"/>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12.75" customHeight="1" x14ac:dyDescent="0.3">
      <c r="A78" s="1"/>
      <c r="B78" s="1"/>
      <c r="C78" s="75"/>
      <c r="D78" s="76"/>
      <c r="E78" s="76"/>
      <c r="F78" s="75"/>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ht="12.75" customHeight="1" x14ac:dyDescent="0.3">
      <c r="A79" s="1"/>
      <c r="B79" s="1"/>
      <c r="C79" s="75"/>
      <c r="D79" s="76"/>
      <c r="E79" s="76"/>
      <c r="F79" s="75"/>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ht="12.75" customHeight="1" x14ac:dyDescent="0.3">
      <c r="A80" s="1"/>
      <c r="B80" s="1"/>
      <c r="C80" s="75"/>
      <c r="D80" s="76"/>
      <c r="E80" s="76"/>
      <c r="F80" s="75"/>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ht="12.75" customHeight="1" x14ac:dyDescent="0.3">
      <c r="A81" s="1"/>
      <c r="B81" s="1"/>
      <c r="C81" s="75"/>
      <c r="D81" s="76"/>
      <c r="E81" s="76"/>
      <c r="F81" s="75"/>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ht="12.75" customHeight="1" x14ac:dyDescent="0.3">
      <c r="A82" s="1"/>
      <c r="B82" s="1"/>
      <c r="C82" s="75"/>
      <c r="D82" s="76"/>
      <c r="E82" s="76"/>
      <c r="F82" s="75"/>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ht="12.75" customHeight="1" x14ac:dyDescent="0.3">
      <c r="A83" s="1"/>
      <c r="B83" s="1"/>
      <c r="C83" s="75"/>
      <c r="D83" s="76"/>
      <c r="E83" s="76"/>
      <c r="F83" s="75"/>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2.75" customHeight="1" x14ac:dyDescent="0.3">
      <c r="A84" s="1"/>
      <c r="B84" s="1"/>
      <c r="C84" s="75"/>
      <c r="D84" s="76"/>
      <c r="E84" s="76"/>
      <c r="F84" s="75"/>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ht="12.75" customHeight="1" x14ac:dyDescent="0.3">
      <c r="A85" s="1"/>
      <c r="B85" s="1"/>
      <c r="C85" s="75"/>
      <c r="D85" s="76"/>
      <c r="E85" s="76"/>
      <c r="F85" s="75"/>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ht="12.75" customHeight="1" x14ac:dyDescent="0.3">
      <c r="A86" s="1"/>
      <c r="B86" s="1"/>
      <c r="C86" s="75"/>
      <c r="D86" s="76"/>
      <c r="E86" s="76"/>
      <c r="F86" s="75"/>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ht="12.75" customHeight="1" x14ac:dyDescent="0.3">
      <c r="A87" s="1"/>
      <c r="B87" s="1"/>
      <c r="C87" s="75"/>
      <c r="D87" s="76"/>
      <c r="E87" s="76"/>
      <c r="F87" s="75"/>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ht="12.75" customHeight="1" x14ac:dyDescent="0.3">
      <c r="A88" s="1"/>
      <c r="B88" s="1"/>
      <c r="C88" s="75"/>
      <c r="D88" s="76"/>
      <c r="E88" s="76"/>
      <c r="F88" s="75"/>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ht="12.75" customHeight="1" x14ac:dyDescent="0.3">
      <c r="A89" s="1"/>
      <c r="B89" s="1"/>
      <c r="C89" s="75"/>
      <c r="D89" s="76"/>
      <c r="E89" s="76"/>
      <c r="F89" s="75"/>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ht="12.75" customHeight="1" x14ac:dyDescent="0.3">
      <c r="A90" s="1"/>
      <c r="B90" s="1"/>
      <c r="C90" s="75"/>
      <c r="D90" s="76"/>
      <c r="E90" s="76"/>
      <c r="F90" s="75"/>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ht="12.75" customHeight="1" x14ac:dyDescent="0.3">
      <c r="A91" s="1"/>
      <c r="B91" s="1"/>
      <c r="C91" s="75"/>
      <c r="D91" s="76"/>
      <c r="E91" s="76"/>
      <c r="F91" s="75"/>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ht="12.75" customHeight="1" x14ac:dyDescent="0.3">
      <c r="A92" s="1"/>
      <c r="B92" s="1"/>
      <c r="C92" s="75"/>
      <c r="D92" s="76"/>
      <c r="E92" s="76"/>
      <c r="F92" s="75"/>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ht="12.75" customHeight="1" x14ac:dyDescent="0.3">
      <c r="A93" s="1"/>
      <c r="B93" s="1"/>
      <c r="C93" s="75"/>
      <c r="D93" s="76"/>
      <c r="E93" s="76"/>
      <c r="F93" s="75"/>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ht="12.75" customHeight="1" x14ac:dyDescent="0.3">
      <c r="A94" s="1"/>
      <c r="B94" s="1"/>
      <c r="C94" s="75"/>
      <c r="D94" s="76"/>
      <c r="E94" s="76"/>
      <c r="F94" s="75"/>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2.75" customHeight="1" x14ac:dyDescent="0.3">
      <c r="A95" s="1"/>
      <c r="B95" s="1"/>
      <c r="C95" s="75"/>
      <c r="D95" s="76"/>
      <c r="E95" s="76"/>
      <c r="F95" s="75"/>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ht="12.75" customHeight="1" x14ac:dyDescent="0.3">
      <c r="A96" s="1"/>
      <c r="B96" s="1"/>
      <c r="C96" s="75"/>
      <c r="D96" s="76"/>
      <c r="E96" s="76"/>
      <c r="F96" s="75"/>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ht="12.75" customHeight="1" x14ac:dyDescent="0.3">
      <c r="A97" s="1"/>
      <c r="B97" s="1"/>
      <c r="C97" s="75"/>
      <c r="D97" s="76"/>
      <c r="E97" s="76"/>
      <c r="F97" s="75"/>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ht="12.75" customHeight="1" x14ac:dyDescent="0.3">
      <c r="A98" s="1"/>
      <c r="B98" s="1"/>
      <c r="C98" s="75"/>
      <c r="D98" s="76"/>
      <c r="E98" s="76"/>
      <c r="F98" s="75"/>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ht="12.75" customHeight="1" x14ac:dyDescent="0.3">
      <c r="A99" s="1"/>
      <c r="B99" s="1"/>
      <c r="C99" s="75"/>
      <c r="D99" s="76"/>
      <c r="E99" s="76"/>
      <c r="F99" s="75"/>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ht="12.75" customHeight="1" x14ac:dyDescent="0.3">
      <c r="A100" s="1"/>
      <c r="B100" s="1"/>
      <c r="C100" s="75"/>
      <c r="D100" s="76"/>
      <c r="E100" s="76"/>
      <c r="F100" s="75"/>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ht="12.75" customHeight="1" x14ac:dyDescent="0.3">
      <c r="A101" s="1"/>
      <c r="B101" s="1"/>
      <c r="C101" s="75"/>
      <c r="D101" s="76"/>
      <c r="E101" s="76"/>
      <c r="F101" s="75"/>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2.75" customHeight="1" x14ac:dyDescent="0.3">
      <c r="A102" s="1"/>
      <c r="B102" s="1"/>
      <c r="C102" s="75"/>
      <c r="D102" s="76"/>
      <c r="E102" s="76"/>
      <c r="F102" s="75"/>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ht="12.75" customHeight="1" x14ac:dyDescent="0.3">
      <c r="A103" s="1"/>
      <c r="B103" s="1"/>
      <c r="C103" s="75"/>
      <c r="D103" s="76"/>
      <c r="E103" s="76"/>
      <c r="F103" s="75"/>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ht="12.75" customHeight="1" x14ac:dyDescent="0.3">
      <c r="A104" s="1"/>
      <c r="B104" s="1"/>
      <c r="C104" s="75"/>
      <c r="D104" s="76"/>
      <c r="E104" s="76"/>
      <c r="F104" s="75"/>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ht="12.75" customHeight="1" x14ac:dyDescent="0.3">
      <c r="A105" s="1"/>
      <c r="B105" s="1"/>
      <c r="C105" s="75"/>
      <c r="D105" s="76"/>
      <c r="E105" s="76"/>
      <c r="F105" s="75"/>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ht="12.75" customHeight="1" x14ac:dyDescent="0.3">
      <c r="A106" s="1"/>
      <c r="B106" s="1"/>
      <c r="C106" s="75"/>
      <c r="D106" s="76"/>
      <c r="E106" s="76"/>
      <c r="F106" s="75"/>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ht="12.75" customHeight="1" x14ac:dyDescent="0.3">
      <c r="A107" s="1"/>
      <c r="B107" s="1"/>
      <c r="C107" s="75"/>
      <c r="D107" s="76"/>
      <c r="E107" s="76"/>
      <c r="F107" s="75"/>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ht="12.75" customHeight="1" x14ac:dyDescent="0.3">
      <c r="A108" s="1"/>
      <c r="B108" s="1"/>
      <c r="C108" s="75"/>
      <c r="D108" s="76"/>
      <c r="E108" s="76"/>
      <c r="F108" s="75"/>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ht="12.75" customHeight="1" x14ac:dyDescent="0.3">
      <c r="A109" s="1"/>
      <c r="B109" s="1"/>
      <c r="C109" s="75"/>
      <c r="D109" s="76"/>
      <c r="E109" s="76"/>
      <c r="F109" s="75"/>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ht="12.75" customHeight="1" x14ac:dyDescent="0.3">
      <c r="A110" s="1"/>
      <c r="B110" s="1"/>
      <c r="C110" s="75"/>
      <c r="D110" s="76"/>
      <c r="E110" s="76"/>
      <c r="F110" s="75"/>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ht="12.75" customHeight="1" x14ac:dyDescent="0.3">
      <c r="A111" s="1"/>
      <c r="B111" s="1"/>
      <c r="C111" s="75"/>
      <c r="D111" s="76"/>
      <c r="E111" s="76"/>
      <c r="F111" s="75"/>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12.75" customHeight="1" x14ac:dyDescent="0.3">
      <c r="A112" s="1"/>
      <c r="B112" s="1"/>
      <c r="C112" s="75"/>
      <c r="D112" s="76"/>
      <c r="E112" s="76"/>
      <c r="F112" s="75"/>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ht="12.75" customHeight="1" x14ac:dyDescent="0.3">
      <c r="A113" s="1"/>
      <c r="B113" s="1"/>
      <c r="C113" s="75"/>
      <c r="D113" s="76"/>
      <c r="E113" s="76"/>
      <c r="F113" s="75"/>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ht="12.75" customHeight="1" x14ac:dyDescent="0.3">
      <c r="A114" s="1"/>
      <c r="B114" s="1"/>
      <c r="C114" s="75"/>
      <c r="D114" s="76"/>
      <c r="E114" s="76"/>
      <c r="F114" s="75"/>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12.75" customHeight="1" x14ac:dyDescent="0.3">
      <c r="A115" s="1"/>
      <c r="B115" s="1"/>
      <c r="C115" s="75"/>
      <c r="D115" s="76"/>
      <c r="E115" s="76"/>
      <c r="F115" s="75"/>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ht="12.75" customHeight="1" x14ac:dyDescent="0.3">
      <c r="A116" s="1"/>
      <c r="B116" s="1"/>
      <c r="C116" s="75"/>
      <c r="D116" s="76"/>
      <c r="E116" s="76"/>
      <c r="F116" s="75"/>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ht="12.75" customHeight="1" x14ac:dyDescent="0.3">
      <c r="A117" s="1"/>
      <c r="B117" s="1"/>
      <c r="C117" s="75"/>
      <c r="D117" s="76"/>
      <c r="E117" s="76"/>
      <c r="F117" s="75"/>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ht="12.75" customHeight="1" x14ac:dyDescent="0.3">
      <c r="A118" s="1"/>
      <c r="B118" s="1"/>
      <c r="C118" s="75"/>
      <c r="D118" s="76"/>
      <c r="E118" s="76"/>
      <c r="F118" s="75"/>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ht="12.75" customHeight="1" x14ac:dyDescent="0.3">
      <c r="A119" s="1"/>
      <c r="B119" s="1"/>
      <c r="C119" s="75"/>
      <c r="D119" s="76"/>
      <c r="E119" s="76"/>
      <c r="F119" s="75"/>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ht="12.75" customHeight="1" x14ac:dyDescent="0.3">
      <c r="A120" s="1"/>
      <c r="B120" s="1"/>
      <c r="C120" s="75"/>
      <c r="D120" s="76"/>
      <c r="E120" s="76"/>
      <c r="F120" s="75"/>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ht="12.75" customHeight="1" x14ac:dyDescent="0.3">
      <c r="A121" s="1"/>
      <c r="B121" s="1"/>
      <c r="C121" s="75"/>
      <c r="D121" s="76"/>
      <c r="E121" s="76"/>
      <c r="F121" s="75"/>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ht="12.75" customHeight="1" x14ac:dyDescent="0.3">
      <c r="A122" s="1"/>
      <c r="B122" s="1"/>
      <c r="C122" s="75"/>
      <c r="D122" s="76"/>
      <c r="E122" s="76"/>
      <c r="F122" s="75"/>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ht="12.75" customHeight="1" x14ac:dyDescent="0.3">
      <c r="A123" s="1"/>
      <c r="B123" s="1"/>
      <c r="C123" s="75"/>
      <c r="D123" s="76"/>
      <c r="E123" s="76"/>
      <c r="F123" s="75"/>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ht="12.75" customHeight="1" x14ac:dyDescent="0.3">
      <c r="A124" s="1"/>
      <c r="B124" s="1"/>
      <c r="C124" s="75"/>
      <c r="D124" s="76"/>
      <c r="E124" s="76"/>
      <c r="F124" s="75"/>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ht="12.75" customHeight="1" x14ac:dyDescent="0.3">
      <c r="A125" s="1"/>
      <c r="B125" s="1"/>
      <c r="C125" s="75"/>
      <c r="D125" s="76"/>
      <c r="E125" s="76"/>
      <c r="F125" s="75"/>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ht="12.75" customHeight="1" x14ac:dyDescent="0.3">
      <c r="A126" s="1"/>
      <c r="B126" s="1"/>
      <c r="C126" s="75"/>
      <c r="D126" s="76"/>
      <c r="E126" s="76"/>
      <c r="F126" s="75"/>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ht="12.75" customHeight="1" x14ac:dyDescent="0.3">
      <c r="A127" s="1"/>
      <c r="B127" s="1"/>
      <c r="C127" s="75"/>
      <c r="D127" s="76"/>
      <c r="E127" s="76"/>
      <c r="F127" s="75"/>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ht="12.75" customHeight="1" x14ac:dyDescent="0.3">
      <c r="A128" s="1"/>
      <c r="B128" s="1"/>
      <c r="C128" s="75"/>
      <c r="D128" s="76"/>
      <c r="E128" s="76"/>
      <c r="F128" s="75"/>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ht="12.75" customHeight="1" x14ac:dyDescent="0.3">
      <c r="A129" s="1"/>
      <c r="B129" s="1"/>
      <c r="C129" s="75"/>
      <c r="D129" s="76"/>
      <c r="E129" s="76"/>
      <c r="F129" s="75"/>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ht="12.75" customHeight="1" x14ac:dyDescent="0.3">
      <c r="A130" s="1"/>
      <c r="B130" s="1"/>
      <c r="C130" s="75"/>
      <c r="D130" s="76"/>
      <c r="E130" s="76"/>
      <c r="F130" s="75"/>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ht="12.75" customHeight="1" x14ac:dyDescent="0.3">
      <c r="A131" s="1"/>
      <c r="B131" s="1"/>
      <c r="C131" s="75"/>
      <c r="D131" s="76"/>
      <c r="E131" s="76"/>
      <c r="F131" s="75"/>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ht="12.75" customHeight="1" x14ac:dyDescent="0.3">
      <c r="A132" s="1"/>
      <c r="B132" s="1"/>
      <c r="C132" s="75"/>
      <c r="D132" s="76"/>
      <c r="E132" s="76"/>
      <c r="F132" s="75"/>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ht="12.75" customHeight="1" x14ac:dyDescent="0.3">
      <c r="A133" s="1"/>
      <c r="B133" s="1"/>
      <c r="C133" s="75"/>
      <c r="D133" s="76"/>
      <c r="E133" s="76"/>
      <c r="F133" s="75"/>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ht="12.75" customHeight="1" x14ac:dyDescent="0.3">
      <c r="A134" s="1"/>
      <c r="B134" s="1"/>
      <c r="C134" s="75"/>
      <c r="D134" s="76"/>
      <c r="E134" s="76"/>
      <c r="F134" s="75"/>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ht="12.75" customHeight="1" x14ac:dyDescent="0.3">
      <c r="A135" s="1"/>
      <c r="B135" s="1"/>
      <c r="C135" s="75"/>
      <c r="D135" s="76"/>
      <c r="E135" s="76"/>
      <c r="F135" s="75"/>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ht="12.75" customHeight="1" x14ac:dyDescent="0.3">
      <c r="A136" s="1"/>
      <c r="B136" s="1"/>
      <c r="C136" s="75"/>
      <c r="D136" s="76"/>
      <c r="E136" s="76"/>
      <c r="F136" s="75"/>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ht="12.75" customHeight="1" x14ac:dyDescent="0.3">
      <c r="A137" s="1"/>
      <c r="B137" s="1"/>
      <c r="C137" s="75"/>
      <c r="D137" s="76"/>
      <c r="E137" s="76"/>
      <c r="F137" s="75"/>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ht="12.75" customHeight="1" x14ac:dyDescent="0.3">
      <c r="A138" s="1"/>
      <c r="B138" s="1"/>
      <c r="C138" s="75"/>
      <c r="D138" s="76"/>
      <c r="E138" s="76"/>
      <c r="F138" s="75"/>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ht="12.75" customHeight="1" x14ac:dyDescent="0.3">
      <c r="A139" s="1"/>
      <c r="B139" s="1"/>
      <c r="C139" s="75"/>
      <c r="D139" s="76"/>
      <c r="E139" s="76"/>
      <c r="F139" s="75"/>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ht="12.75" customHeight="1" x14ac:dyDescent="0.3">
      <c r="A140" s="1"/>
      <c r="B140" s="1"/>
      <c r="C140" s="75"/>
      <c r="D140" s="76"/>
      <c r="E140" s="76"/>
      <c r="F140" s="75"/>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ht="12.75" customHeight="1" x14ac:dyDescent="0.3">
      <c r="A141" s="1"/>
      <c r="B141" s="1"/>
      <c r="C141" s="75"/>
      <c r="D141" s="76"/>
      <c r="E141" s="76"/>
      <c r="F141" s="75"/>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ht="12.75" customHeight="1" x14ac:dyDescent="0.3">
      <c r="A142" s="1"/>
      <c r="B142" s="1"/>
      <c r="C142" s="75"/>
      <c r="D142" s="76"/>
      <c r="E142" s="76"/>
      <c r="F142" s="75"/>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ht="12.75" customHeight="1" x14ac:dyDescent="0.3">
      <c r="A143" s="1"/>
      <c r="B143" s="1"/>
      <c r="C143" s="75"/>
      <c r="D143" s="76"/>
      <c r="E143" s="76"/>
      <c r="F143" s="75"/>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ht="12.75" customHeight="1" x14ac:dyDescent="0.3">
      <c r="A144" s="1"/>
      <c r="B144" s="1"/>
      <c r="C144" s="75"/>
      <c r="D144" s="76"/>
      <c r="E144" s="76"/>
      <c r="F144" s="75"/>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ht="12.75" customHeight="1" x14ac:dyDescent="0.3">
      <c r="A145" s="1"/>
      <c r="B145" s="1"/>
      <c r="C145" s="75"/>
      <c r="D145" s="76"/>
      <c r="E145" s="76"/>
      <c r="F145" s="75"/>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ht="12.75" customHeight="1" x14ac:dyDescent="0.3">
      <c r="A146" s="1"/>
      <c r="B146" s="1"/>
      <c r="C146" s="75"/>
      <c r="D146" s="76"/>
      <c r="E146" s="76"/>
      <c r="F146" s="7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ht="12.75" customHeight="1" x14ac:dyDescent="0.3">
      <c r="A147" s="1"/>
      <c r="B147" s="1"/>
      <c r="C147" s="75"/>
      <c r="D147" s="76"/>
      <c r="E147" s="76"/>
      <c r="F147" s="75"/>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ht="12.75" customHeight="1" x14ac:dyDescent="0.3">
      <c r="A148" s="1"/>
      <c r="B148" s="1"/>
      <c r="C148" s="75"/>
      <c r="D148" s="76"/>
      <c r="E148" s="76"/>
      <c r="F148" s="75"/>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ht="12.75" customHeight="1" x14ac:dyDescent="0.3">
      <c r="A149" s="1"/>
      <c r="B149" s="1"/>
      <c r="C149" s="75"/>
      <c r="D149" s="76"/>
      <c r="E149" s="76"/>
      <c r="F149" s="75"/>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ht="12.75" customHeight="1" x14ac:dyDescent="0.3">
      <c r="A150" s="1"/>
      <c r="B150" s="1"/>
      <c r="C150" s="75"/>
      <c r="D150" s="76"/>
      <c r="E150" s="76"/>
      <c r="F150" s="75"/>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ht="12.75" customHeight="1" x14ac:dyDescent="0.3">
      <c r="A151" s="1"/>
      <c r="B151" s="1"/>
      <c r="C151" s="75"/>
      <c r="D151" s="76"/>
      <c r="E151" s="76"/>
      <c r="F151" s="75"/>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ht="12.75" customHeight="1" x14ac:dyDescent="0.3">
      <c r="A152" s="1"/>
      <c r="B152" s="1"/>
      <c r="C152" s="75"/>
      <c r="D152" s="76"/>
      <c r="E152" s="76"/>
      <c r="F152" s="75"/>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ht="12.75" customHeight="1" x14ac:dyDescent="0.3">
      <c r="A153" s="1"/>
      <c r="B153" s="1"/>
      <c r="C153" s="75"/>
      <c r="D153" s="76"/>
      <c r="E153" s="76"/>
      <c r="F153" s="75"/>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ht="12.75" customHeight="1" x14ac:dyDescent="0.3">
      <c r="A154" s="1"/>
      <c r="B154" s="1"/>
      <c r="C154" s="75"/>
      <c r="D154" s="76"/>
      <c r="E154" s="76"/>
      <c r="F154" s="75"/>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ht="12.75" customHeight="1" x14ac:dyDescent="0.3">
      <c r="A155" s="1"/>
      <c r="B155" s="1"/>
      <c r="C155" s="75"/>
      <c r="D155" s="76"/>
      <c r="E155" s="76"/>
      <c r="F155" s="75"/>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ht="12.75" customHeight="1" x14ac:dyDescent="0.3">
      <c r="A156" s="1"/>
      <c r="B156" s="1"/>
      <c r="C156" s="75"/>
      <c r="D156" s="76"/>
      <c r="E156" s="76"/>
      <c r="F156" s="75"/>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ht="12.75" customHeight="1" x14ac:dyDescent="0.3">
      <c r="A157" s="1"/>
      <c r="B157" s="1"/>
      <c r="C157" s="75"/>
      <c r="D157" s="76"/>
      <c r="E157" s="76"/>
      <c r="F157" s="75"/>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ht="12.75" customHeight="1" x14ac:dyDescent="0.3">
      <c r="A158" s="1"/>
      <c r="B158" s="1"/>
      <c r="C158" s="75"/>
      <c r="D158" s="76"/>
      <c r="E158" s="76"/>
      <c r="F158" s="75"/>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ht="12.75" customHeight="1" x14ac:dyDescent="0.3">
      <c r="A159" s="1"/>
      <c r="B159" s="1"/>
      <c r="C159" s="75"/>
      <c r="D159" s="76"/>
      <c r="E159" s="76"/>
      <c r="F159" s="75"/>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ht="12.75" customHeight="1" x14ac:dyDescent="0.3">
      <c r="A160" s="1"/>
      <c r="B160" s="1"/>
      <c r="C160" s="75"/>
      <c r="D160" s="76"/>
      <c r="E160" s="76"/>
      <c r="F160" s="75"/>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ht="12.75" customHeight="1" x14ac:dyDescent="0.3">
      <c r="A161" s="1"/>
      <c r="B161" s="1"/>
      <c r="C161" s="75"/>
      <c r="D161" s="76"/>
      <c r="E161" s="76"/>
      <c r="F161" s="75"/>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ht="12.75" customHeight="1" x14ac:dyDescent="0.3">
      <c r="A162" s="1"/>
      <c r="B162" s="1"/>
      <c r="C162" s="75"/>
      <c r="D162" s="76"/>
      <c r="E162" s="76"/>
      <c r="F162" s="75"/>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ht="12.75" customHeight="1" x14ac:dyDescent="0.3">
      <c r="A163" s="1"/>
      <c r="B163" s="1"/>
      <c r="C163" s="75"/>
      <c r="D163" s="76"/>
      <c r="E163" s="76"/>
      <c r="F163" s="75"/>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ht="12.75" customHeight="1" x14ac:dyDescent="0.3">
      <c r="A164" s="1"/>
      <c r="B164" s="1"/>
      <c r="C164" s="75"/>
      <c r="D164" s="76"/>
      <c r="E164" s="76"/>
      <c r="F164" s="75"/>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ht="12.75" customHeight="1" x14ac:dyDescent="0.3">
      <c r="A165" s="1"/>
      <c r="B165" s="1"/>
      <c r="C165" s="75"/>
      <c r="D165" s="76"/>
      <c r="E165" s="76"/>
      <c r="F165" s="75"/>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ht="12.75" customHeight="1" x14ac:dyDescent="0.3">
      <c r="A166" s="1"/>
      <c r="B166" s="1"/>
      <c r="C166" s="75"/>
      <c r="D166" s="76"/>
      <c r="E166" s="76"/>
      <c r="F166" s="75"/>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ht="12.75" customHeight="1" x14ac:dyDescent="0.3">
      <c r="A167" s="1"/>
      <c r="B167" s="1"/>
      <c r="C167" s="75"/>
      <c r="D167" s="76"/>
      <c r="E167" s="76"/>
      <c r="F167" s="75"/>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ht="12.75" customHeight="1" x14ac:dyDescent="0.3">
      <c r="A168" s="1"/>
      <c r="B168" s="1"/>
      <c r="C168" s="75"/>
      <c r="D168" s="76"/>
      <c r="E168" s="76"/>
      <c r="F168" s="75"/>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ht="12.75" customHeight="1" x14ac:dyDescent="0.3">
      <c r="A169" s="1"/>
      <c r="B169" s="1"/>
      <c r="C169" s="75"/>
      <c r="D169" s="76"/>
      <c r="E169" s="76"/>
      <c r="F169" s="7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ht="12.75" customHeight="1" x14ac:dyDescent="0.3">
      <c r="A170" s="1"/>
      <c r="B170" s="1"/>
      <c r="C170" s="75"/>
      <c r="D170" s="76"/>
      <c r="E170" s="76"/>
      <c r="F170" s="75"/>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ht="12.75" customHeight="1" x14ac:dyDescent="0.3">
      <c r="A171" s="1"/>
      <c r="B171" s="1"/>
      <c r="C171" s="75"/>
      <c r="D171" s="76"/>
      <c r="E171" s="76"/>
      <c r="F171" s="75"/>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ht="12.75" customHeight="1" x14ac:dyDescent="0.3">
      <c r="A172" s="1"/>
      <c r="B172" s="1"/>
      <c r="C172" s="75"/>
      <c r="D172" s="76"/>
      <c r="E172" s="76"/>
      <c r="F172" s="75"/>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ht="12.75" customHeight="1" x14ac:dyDescent="0.3">
      <c r="A173" s="1"/>
      <c r="B173" s="1"/>
      <c r="C173" s="75"/>
      <c r="D173" s="76"/>
      <c r="E173" s="76"/>
      <c r="F173" s="75"/>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ht="12.75" customHeight="1" x14ac:dyDescent="0.3">
      <c r="A174" s="1"/>
      <c r="B174" s="1"/>
      <c r="C174" s="75"/>
      <c r="D174" s="76"/>
      <c r="E174" s="76"/>
      <c r="F174" s="75"/>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ht="12.75" customHeight="1" x14ac:dyDescent="0.3">
      <c r="A175" s="1"/>
      <c r="B175" s="1"/>
      <c r="C175" s="75"/>
      <c r="D175" s="76"/>
      <c r="E175" s="76"/>
      <c r="F175" s="75"/>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ht="12.75" customHeight="1" x14ac:dyDescent="0.3">
      <c r="A176" s="1"/>
      <c r="B176" s="1"/>
      <c r="C176" s="75"/>
      <c r="D176" s="76"/>
      <c r="E176" s="76"/>
      <c r="F176" s="75"/>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ht="12.75" customHeight="1" x14ac:dyDescent="0.3">
      <c r="A177" s="1"/>
      <c r="B177" s="1"/>
      <c r="C177" s="75"/>
      <c r="D177" s="76"/>
      <c r="E177" s="76"/>
      <c r="F177" s="75"/>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ht="12.75" customHeight="1" x14ac:dyDescent="0.3">
      <c r="A178" s="1"/>
      <c r="B178" s="1"/>
      <c r="C178" s="75"/>
      <c r="D178" s="76"/>
      <c r="E178" s="76"/>
      <c r="F178" s="75"/>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ht="12.75" customHeight="1" x14ac:dyDescent="0.3">
      <c r="A179" s="1"/>
      <c r="B179" s="1"/>
      <c r="C179" s="75"/>
      <c r="D179" s="76"/>
      <c r="E179" s="76"/>
      <c r="F179" s="75"/>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ht="12.75" customHeight="1" x14ac:dyDescent="0.3">
      <c r="A180" s="1"/>
      <c r="B180" s="1"/>
      <c r="C180" s="75"/>
      <c r="D180" s="76"/>
      <c r="E180" s="76"/>
      <c r="F180" s="75"/>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ht="12.75" customHeight="1" x14ac:dyDescent="0.3">
      <c r="A181" s="1"/>
      <c r="B181" s="1"/>
      <c r="C181" s="75"/>
      <c r="D181" s="76"/>
      <c r="E181" s="76"/>
      <c r="F181" s="75"/>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ht="12.75" customHeight="1" x14ac:dyDescent="0.3">
      <c r="A182" s="1"/>
      <c r="B182" s="1"/>
      <c r="C182" s="75"/>
      <c r="D182" s="76"/>
      <c r="E182" s="76"/>
      <c r="F182" s="75"/>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ht="12.75" customHeight="1" x14ac:dyDescent="0.3">
      <c r="A183" s="1"/>
      <c r="B183" s="1"/>
      <c r="C183" s="75"/>
      <c r="D183" s="76"/>
      <c r="E183" s="76"/>
      <c r="F183" s="7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ht="12.75" customHeight="1" x14ac:dyDescent="0.3">
      <c r="A184" s="1"/>
      <c r="B184" s="1"/>
      <c r="C184" s="75"/>
      <c r="D184" s="76"/>
      <c r="E184" s="76"/>
      <c r="F184" s="75"/>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ht="12.75" customHeight="1" x14ac:dyDescent="0.3">
      <c r="A185" s="1"/>
      <c r="B185" s="1"/>
      <c r="C185" s="75"/>
      <c r="D185" s="76"/>
      <c r="E185" s="76"/>
      <c r="F185" s="75"/>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ht="12.75" customHeight="1" x14ac:dyDescent="0.3">
      <c r="A186" s="1"/>
      <c r="B186" s="1"/>
      <c r="C186" s="75"/>
      <c r="D186" s="76"/>
      <c r="E186" s="76"/>
      <c r="F186" s="75"/>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ht="12.75" customHeight="1" x14ac:dyDescent="0.3">
      <c r="A187" s="1"/>
      <c r="B187" s="1"/>
      <c r="C187" s="75"/>
      <c r="D187" s="76"/>
      <c r="E187" s="76"/>
      <c r="F187" s="75"/>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ht="12.75" customHeight="1" x14ac:dyDescent="0.3">
      <c r="A188" s="1"/>
      <c r="B188" s="1"/>
      <c r="C188" s="75"/>
      <c r="D188" s="76"/>
      <c r="E188" s="76"/>
      <c r="F188" s="75"/>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ht="12.75" customHeight="1" x14ac:dyDescent="0.3">
      <c r="A189" s="1"/>
      <c r="B189" s="1"/>
      <c r="C189" s="75"/>
      <c r="D189" s="76"/>
      <c r="E189" s="76"/>
      <c r="F189" s="75"/>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ht="12.75" customHeight="1" x14ac:dyDescent="0.3">
      <c r="A190" s="1"/>
      <c r="B190" s="1"/>
      <c r="C190" s="75"/>
      <c r="D190" s="76"/>
      <c r="E190" s="76"/>
      <c r="F190" s="75"/>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ht="12.75" customHeight="1" x14ac:dyDescent="0.3">
      <c r="A191" s="1"/>
      <c r="B191" s="1"/>
      <c r="C191" s="75"/>
      <c r="D191" s="76"/>
      <c r="E191" s="76"/>
      <c r="F191" s="75"/>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ht="12.75" customHeight="1" x14ac:dyDescent="0.3">
      <c r="A192" s="1"/>
      <c r="B192" s="1"/>
      <c r="C192" s="75"/>
      <c r="D192" s="76"/>
      <c r="E192" s="76"/>
      <c r="F192" s="75"/>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ht="12.75" customHeight="1" x14ac:dyDescent="0.3">
      <c r="A193" s="1"/>
      <c r="B193" s="1"/>
      <c r="C193" s="75"/>
      <c r="D193" s="76"/>
      <c r="E193" s="76"/>
      <c r="F193" s="75"/>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ht="12.75" customHeight="1" x14ac:dyDescent="0.3">
      <c r="A194" s="1"/>
      <c r="B194" s="1"/>
      <c r="C194" s="75"/>
      <c r="D194" s="76"/>
      <c r="E194" s="76"/>
      <c r="F194" s="75"/>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ht="12.75" customHeight="1" x14ac:dyDescent="0.3">
      <c r="A195" s="1"/>
      <c r="B195" s="1"/>
      <c r="C195" s="75"/>
      <c r="D195" s="76"/>
      <c r="E195" s="76"/>
      <c r="F195" s="75"/>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ht="12.75" customHeight="1" x14ac:dyDescent="0.3">
      <c r="A196" s="1"/>
      <c r="B196" s="1"/>
      <c r="C196" s="75"/>
      <c r="D196" s="76"/>
      <c r="E196" s="76"/>
      <c r="F196" s="75"/>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ht="12.75" customHeight="1" x14ac:dyDescent="0.3">
      <c r="A197" s="1"/>
      <c r="B197" s="1"/>
      <c r="C197" s="75"/>
      <c r="D197" s="76"/>
      <c r="E197" s="76"/>
      <c r="F197" s="75"/>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ht="12.75" customHeight="1" x14ac:dyDescent="0.3">
      <c r="A198" s="1"/>
      <c r="B198" s="1"/>
      <c r="C198" s="75"/>
      <c r="D198" s="76"/>
      <c r="E198" s="76"/>
      <c r="F198" s="75"/>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ht="12.75" customHeight="1" x14ac:dyDescent="0.3">
      <c r="A199" s="1"/>
      <c r="B199" s="1"/>
      <c r="C199" s="75"/>
      <c r="D199" s="76"/>
      <c r="E199" s="76"/>
      <c r="F199" s="75"/>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ht="12.75" customHeight="1" x14ac:dyDescent="0.3">
      <c r="A200" s="1"/>
      <c r="B200" s="1"/>
      <c r="C200" s="75"/>
      <c r="D200" s="76"/>
      <c r="E200" s="76"/>
      <c r="F200" s="75"/>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ht="12.75" customHeight="1" x14ac:dyDescent="0.3">
      <c r="A201" s="1"/>
      <c r="B201" s="1"/>
      <c r="C201" s="75"/>
      <c r="D201" s="76"/>
      <c r="E201" s="76"/>
      <c r="F201" s="75"/>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ht="12.75" customHeight="1" x14ac:dyDescent="0.3">
      <c r="A202" s="1"/>
      <c r="B202" s="1"/>
      <c r="C202" s="75"/>
      <c r="D202" s="76"/>
      <c r="E202" s="76"/>
      <c r="F202" s="75"/>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ht="12.75" customHeight="1" x14ac:dyDescent="0.3">
      <c r="A203" s="1"/>
      <c r="B203" s="1"/>
      <c r="C203" s="75"/>
      <c r="D203" s="76"/>
      <c r="E203" s="76"/>
      <c r="F203" s="75"/>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ht="12.75" customHeight="1" x14ac:dyDescent="0.3">
      <c r="A204" s="1"/>
      <c r="B204" s="1"/>
      <c r="C204" s="75"/>
      <c r="D204" s="76"/>
      <c r="E204" s="76"/>
      <c r="F204" s="75"/>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ht="12.75" customHeight="1" x14ac:dyDescent="0.3">
      <c r="A205" s="1"/>
      <c r="B205" s="1"/>
      <c r="C205" s="75"/>
      <c r="D205" s="76"/>
      <c r="E205" s="76"/>
      <c r="F205" s="75"/>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ht="12.75" customHeight="1" x14ac:dyDescent="0.3">
      <c r="A206" s="1"/>
      <c r="B206" s="1"/>
      <c r="C206" s="75"/>
      <c r="D206" s="76"/>
      <c r="E206" s="76"/>
      <c r="F206" s="75"/>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ht="12.75" customHeight="1" x14ac:dyDescent="0.3">
      <c r="A207" s="1"/>
      <c r="B207" s="1"/>
      <c r="C207" s="75"/>
      <c r="D207" s="76"/>
      <c r="E207" s="76"/>
      <c r="F207" s="75"/>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ht="12.75" customHeight="1" x14ac:dyDescent="0.3">
      <c r="A208" s="1"/>
      <c r="B208" s="1"/>
      <c r="C208" s="75"/>
      <c r="D208" s="76"/>
      <c r="E208" s="76"/>
      <c r="F208" s="75"/>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ht="12.75" customHeight="1" x14ac:dyDescent="0.3">
      <c r="A209" s="1"/>
      <c r="B209" s="1"/>
      <c r="C209" s="75"/>
      <c r="D209" s="76"/>
      <c r="E209" s="76"/>
      <c r="F209" s="75"/>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ht="12.75" customHeight="1" x14ac:dyDescent="0.3">
      <c r="A210" s="1"/>
      <c r="B210" s="1"/>
      <c r="C210" s="75"/>
      <c r="D210" s="76"/>
      <c r="E210" s="76"/>
      <c r="F210" s="75"/>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ht="12.75" customHeight="1" x14ac:dyDescent="0.3">
      <c r="A211" s="1"/>
      <c r="B211" s="1"/>
      <c r="C211" s="75"/>
      <c r="D211" s="76"/>
      <c r="E211" s="76"/>
      <c r="F211" s="75"/>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ht="12.75" customHeight="1" x14ac:dyDescent="0.3">
      <c r="A212" s="1"/>
      <c r="B212" s="1"/>
      <c r="C212" s="75"/>
      <c r="D212" s="76"/>
      <c r="E212" s="76"/>
      <c r="F212" s="75"/>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ht="12.75" customHeight="1" x14ac:dyDescent="0.3">
      <c r="A213" s="1"/>
      <c r="B213" s="1"/>
      <c r="C213" s="75"/>
      <c r="D213" s="76"/>
      <c r="E213" s="76"/>
      <c r="F213" s="75"/>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ht="12.75" customHeight="1" x14ac:dyDescent="0.3">
      <c r="A214" s="1"/>
      <c r="B214" s="1"/>
      <c r="C214" s="75"/>
      <c r="D214" s="76"/>
      <c r="E214" s="76"/>
      <c r="F214" s="75"/>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ht="12.75" customHeight="1" x14ac:dyDescent="0.3">
      <c r="A215" s="1"/>
      <c r="B215" s="1"/>
      <c r="C215" s="75"/>
      <c r="D215" s="76"/>
      <c r="E215" s="76"/>
      <c r="F215" s="75"/>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ht="12.75" customHeight="1" x14ac:dyDescent="0.3">
      <c r="A216" s="1"/>
      <c r="B216" s="1"/>
      <c r="C216" s="75"/>
      <c r="D216" s="76"/>
      <c r="E216" s="76"/>
      <c r="F216" s="75"/>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ht="12.75" customHeight="1" x14ac:dyDescent="0.3">
      <c r="A217" s="1"/>
      <c r="B217" s="1"/>
      <c r="C217" s="75"/>
      <c r="D217" s="76"/>
      <c r="E217" s="76"/>
      <c r="F217" s="75"/>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ht="12.75" customHeight="1" x14ac:dyDescent="0.3">
      <c r="A218" s="1"/>
      <c r="B218" s="1"/>
      <c r="C218" s="75"/>
      <c r="D218" s="76"/>
      <c r="E218" s="76"/>
      <c r="F218" s="75"/>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ht="12.75" customHeight="1" x14ac:dyDescent="0.3">
      <c r="A219" s="1"/>
      <c r="B219" s="1"/>
      <c r="C219" s="75"/>
      <c r="D219" s="76"/>
      <c r="E219" s="76"/>
      <c r="F219" s="75"/>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ht="12.75" customHeight="1" x14ac:dyDescent="0.3">
      <c r="A220" s="1"/>
      <c r="B220" s="1"/>
      <c r="C220" s="75"/>
      <c r="D220" s="76"/>
      <c r="E220" s="76"/>
      <c r="F220" s="75"/>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ht="12.75" customHeight="1" x14ac:dyDescent="0.3">
      <c r="A221" s="1"/>
      <c r="B221" s="1"/>
      <c r="C221" s="75"/>
      <c r="D221" s="76"/>
      <c r="E221" s="76"/>
      <c r="F221" s="75"/>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ht="12.75" customHeight="1" x14ac:dyDescent="0.3">
      <c r="A222" s="1"/>
      <c r="B222" s="1"/>
      <c r="C222" s="75"/>
      <c r="D222" s="76"/>
      <c r="E222" s="76"/>
      <c r="F222" s="75"/>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ht="12.75" customHeight="1" x14ac:dyDescent="0.3">
      <c r="A223" s="1"/>
      <c r="B223" s="1"/>
      <c r="C223" s="75"/>
      <c r="D223" s="76"/>
      <c r="E223" s="76"/>
      <c r="F223" s="75"/>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ht="12.75" customHeight="1" x14ac:dyDescent="0.3">
      <c r="A224" s="1"/>
      <c r="B224" s="1"/>
      <c r="C224" s="75"/>
      <c r="D224" s="76"/>
      <c r="E224" s="76"/>
      <c r="F224" s="75"/>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ht="12.75" customHeight="1" x14ac:dyDescent="0.3">
      <c r="A225" s="1"/>
      <c r="B225" s="1"/>
      <c r="C225" s="75"/>
      <c r="D225" s="76"/>
      <c r="E225" s="76"/>
      <c r="F225" s="75"/>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ht="12.75" customHeight="1" x14ac:dyDescent="0.3">
      <c r="A226" s="1"/>
      <c r="B226" s="1"/>
      <c r="C226" s="75"/>
      <c r="D226" s="76"/>
      <c r="E226" s="76"/>
      <c r="F226" s="75"/>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ht="12.75" customHeight="1" x14ac:dyDescent="0.3">
      <c r="A227" s="1"/>
      <c r="B227" s="1"/>
      <c r="C227" s="75"/>
      <c r="D227" s="76"/>
      <c r="E227" s="76"/>
      <c r="F227" s="75"/>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ht="12.75" customHeight="1" x14ac:dyDescent="0.3">
      <c r="A228" s="1"/>
      <c r="B228" s="1"/>
      <c r="C228" s="75"/>
      <c r="D228" s="76"/>
      <c r="E228" s="76"/>
      <c r="F228" s="75"/>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ht="12.75" customHeight="1" x14ac:dyDescent="0.3">
      <c r="A229" s="1"/>
      <c r="B229" s="1"/>
      <c r="C229" s="75"/>
      <c r="D229" s="76"/>
      <c r="E229" s="76"/>
      <c r="F229" s="75"/>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ht="12.75" customHeight="1" x14ac:dyDescent="0.3">
      <c r="A230" s="1"/>
      <c r="B230" s="1"/>
      <c r="C230" s="75"/>
      <c r="D230" s="76"/>
      <c r="E230" s="76"/>
      <c r="F230" s="75"/>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ht="12.75" customHeight="1" x14ac:dyDescent="0.3">
      <c r="A231" s="1"/>
      <c r="B231" s="1"/>
      <c r="C231" s="75"/>
      <c r="D231" s="76"/>
      <c r="E231" s="76"/>
      <c r="F231" s="75"/>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ht="12.75" customHeight="1" x14ac:dyDescent="0.3">
      <c r="A232" s="1"/>
      <c r="B232" s="1"/>
      <c r="C232" s="75"/>
      <c r="D232" s="76"/>
      <c r="E232" s="76"/>
      <c r="F232" s="7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ht="12.75" customHeight="1" x14ac:dyDescent="0.3">
      <c r="A233" s="1"/>
      <c r="B233" s="1"/>
      <c r="C233" s="75"/>
      <c r="D233" s="76"/>
      <c r="E233" s="76"/>
      <c r="F233" s="75"/>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ht="12.75" customHeight="1" x14ac:dyDescent="0.3">
      <c r="A234" s="1"/>
      <c r="B234" s="1"/>
      <c r="C234" s="75"/>
      <c r="D234" s="76"/>
      <c r="E234" s="76"/>
      <c r="F234" s="7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ht="12.75" customHeight="1" x14ac:dyDescent="0.3">
      <c r="A235" s="1"/>
      <c r="B235" s="1"/>
      <c r="C235" s="75"/>
      <c r="D235" s="76"/>
      <c r="E235" s="76"/>
      <c r="F235" s="75"/>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ht="12.75" customHeight="1" x14ac:dyDescent="0.3">
      <c r="A236" s="1"/>
      <c r="B236" s="1"/>
      <c r="C236" s="75"/>
      <c r="D236" s="76"/>
      <c r="E236" s="76"/>
      <c r="F236" s="75"/>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ht="12.75" customHeight="1" x14ac:dyDescent="0.3">
      <c r="A237" s="1"/>
      <c r="B237" s="1"/>
      <c r="C237" s="75"/>
      <c r="D237" s="76"/>
      <c r="E237" s="76"/>
      <c r="F237" s="75"/>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ht="12.75" customHeight="1" x14ac:dyDescent="0.3">
      <c r="A238" s="1"/>
      <c r="B238" s="1"/>
      <c r="C238" s="75"/>
      <c r="D238" s="76"/>
      <c r="E238" s="76"/>
      <c r="F238" s="75"/>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ht="12.75" customHeight="1" x14ac:dyDescent="0.3">
      <c r="A239" s="1"/>
      <c r="B239" s="1"/>
      <c r="C239" s="75"/>
      <c r="D239" s="76"/>
      <c r="E239" s="76"/>
      <c r="F239" s="75"/>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ht="12.75" customHeight="1" x14ac:dyDescent="0.3">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row>
    <row r="241" spans="1:44" ht="12.75" customHeight="1" x14ac:dyDescent="0.3">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row>
    <row r="242" spans="1:44" ht="12.75" customHeight="1" x14ac:dyDescent="0.3">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row>
    <row r="243" spans="1:44" ht="12.75" customHeight="1" x14ac:dyDescent="0.3">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row>
    <row r="244" spans="1:44" ht="12.75" customHeight="1" x14ac:dyDescent="0.3">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row>
    <row r="245" spans="1:44" ht="12.75" customHeight="1" x14ac:dyDescent="0.3">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row>
    <row r="246" spans="1:44" ht="12.75" customHeight="1" x14ac:dyDescent="0.3">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row>
    <row r="247" spans="1:44" ht="12.75" customHeight="1" x14ac:dyDescent="0.3">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row>
    <row r="248" spans="1:44" ht="12.75" customHeight="1" x14ac:dyDescent="0.3">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row>
    <row r="249" spans="1:44" ht="12.75" customHeight="1" x14ac:dyDescent="0.3">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row>
    <row r="250" spans="1:44" ht="12.75" customHeight="1" x14ac:dyDescent="0.3">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row>
    <row r="251" spans="1:44" ht="12.75" customHeight="1" x14ac:dyDescent="0.3">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row>
    <row r="252" spans="1:44" ht="12.75" customHeight="1" x14ac:dyDescent="0.3">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row>
    <row r="253" spans="1:44" ht="12.75" customHeight="1" x14ac:dyDescent="0.3">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row>
    <row r="254" spans="1:44" ht="12.75" customHeight="1" x14ac:dyDescent="0.3">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row>
    <row r="255" spans="1:44" ht="12.75" customHeight="1" x14ac:dyDescent="0.3">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c r="AQ255" s="79"/>
      <c r="AR255" s="79"/>
    </row>
    <row r="256" spans="1:44" ht="12.75" customHeight="1" x14ac:dyDescent="0.3">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row>
    <row r="257" spans="1:44" ht="12.75" customHeight="1" x14ac:dyDescent="0.3">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79"/>
      <c r="AR257" s="79"/>
    </row>
    <row r="258" spans="1:44" ht="12.75" customHeight="1" x14ac:dyDescent="0.3">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c r="AQ258" s="79"/>
      <c r="AR258" s="79"/>
    </row>
    <row r="259" spans="1:44" ht="12.75" customHeight="1" x14ac:dyDescent="0.3">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79"/>
      <c r="AR259" s="79"/>
    </row>
    <row r="260" spans="1:44" ht="12.75" customHeight="1" x14ac:dyDescent="0.3">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row>
    <row r="261" spans="1:44" ht="12.75" customHeight="1" x14ac:dyDescent="0.3">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row>
    <row r="262" spans="1:44" ht="12.75" customHeight="1" x14ac:dyDescent="0.3">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79"/>
      <c r="AR262" s="79"/>
    </row>
    <row r="263" spans="1:44" ht="12.75" customHeight="1" x14ac:dyDescent="0.3">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79"/>
      <c r="AR263" s="79"/>
    </row>
    <row r="264" spans="1:44" ht="12.75" customHeight="1" x14ac:dyDescent="0.3">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row>
    <row r="265" spans="1:44" ht="12.75" customHeight="1" x14ac:dyDescent="0.3">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79"/>
      <c r="AR265" s="79"/>
    </row>
    <row r="266" spans="1:44" ht="12.75" customHeight="1" x14ac:dyDescent="0.3">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79"/>
      <c r="AR266" s="79"/>
    </row>
    <row r="267" spans="1:44" ht="12.75" customHeight="1" x14ac:dyDescent="0.3">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79"/>
      <c r="AR267" s="79"/>
    </row>
    <row r="268" spans="1:44" ht="12.75" customHeight="1" x14ac:dyDescent="0.3">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c r="AR268" s="79"/>
    </row>
    <row r="269" spans="1:44" ht="12.75" customHeight="1" x14ac:dyDescent="0.3">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row>
    <row r="270" spans="1:44" ht="12.75" customHeight="1" x14ac:dyDescent="0.3">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row>
    <row r="271" spans="1:44" ht="12.75" customHeight="1" x14ac:dyDescent="0.3">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row>
    <row r="272" spans="1:44" ht="12.75" customHeight="1" x14ac:dyDescent="0.3">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79"/>
      <c r="AR272" s="79"/>
    </row>
    <row r="273" spans="1:44" ht="12.75" customHeight="1" x14ac:dyDescent="0.3">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79"/>
      <c r="AR273" s="79"/>
    </row>
    <row r="274" spans="1:44" ht="12.75" customHeight="1" x14ac:dyDescent="0.3">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79"/>
      <c r="AR274" s="79"/>
    </row>
    <row r="275" spans="1:44" ht="12.75" customHeight="1" x14ac:dyDescent="0.3">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79"/>
      <c r="AR275" s="79"/>
    </row>
    <row r="276" spans="1:44" ht="12.75" customHeight="1" x14ac:dyDescent="0.3">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79"/>
      <c r="AR276" s="79"/>
    </row>
    <row r="277" spans="1:44" ht="12.75" customHeight="1" x14ac:dyDescent="0.3">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79"/>
      <c r="AR277" s="79"/>
    </row>
    <row r="278" spans="1:44" ht="12.75" customHeight="1" x14ac:dyDescent="0.3">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79"/>
      <c r="AR278" s="79"/>
    </row>
    <row r="279" spans="1:44" ht="12.75" customHeight="1" x14ac:dyDescent="0.3">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79"/>
      <c r="AR279" s="79"/>
    </row>
    <row r="280" spans="1:44" ht="12.75" customHeight="1" x14ac:dyDescent="0.3">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79"/>
      <c r="AR280" s="79"/>
    </row>
    <row r="281" spans="1:44" ht="12.75" customHeight="1" x14ac:dyDescent="0.3">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79"/>
      <c r="AR281" s="79"/>
    </row>
    <row r="282" spans="1:44" ht="12.75" customHeight="1" x14ac:dyDescent="0.3">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79"/>
      <c r="AR282" s="79"/>
    </row>
    <row r="283" spans="1:44" ht="12.75" customHeight="1" x14ac:dyDescent="0.3">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79"/>
      <c r="AR283" s="79"/>
    </row>
    <row r="284" spans="1:44" ht="12.75" customHeight="1" x14ac:dyDescent="0.3">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79"/>
      <c r="AR284" s="79"/>
    </row>
    <row r="285" spans="1:44" ht="12.75" customHeight="1" x14ac:dyDescent="0.3">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row>
    <row r="286" spans="1:44" ht="12.75" customHeight="1" x14ac:dyDescent="0.3">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row>
    <row r="287" spans="1:44" ht="12.75" customHeight="1" x14ac:dyDescent="0.3">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row>
    <row r="288" spans="1:44" ht="12.75" customHeight="1" x14ac:dyDescent="0.3">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row>
    <row r="289" spans="1:44" ht="12.75" customHeight="1" x14ac:dyDescent="0.3">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row>
    <row r="290" spans="1:44" ht="12.75" customHeight="1" x14ac:dyDescent="0.3">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row>
    <row r="291" spans="1:44" ht="12.75" customHeight="1" x14ac:dyDescent="0.3">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row>
    <row r="292" spans="1:44" ht="12.75" customHeight="1" x14ac:dyDescent="0.3">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row>
    <row r="293" spans="1:44" ht="12.75" customHeight="1" x14ac:dyDescent="0.3">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row>
    <row r="294" spans="1:44" ht="12.75" customHeight="1" x14ac:dyDescent="0.3">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row>
    <row r="295" spans="1:44" ht="12.75" customHeight="1" x14ac:dyDescent="0.3">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row>
    <row r="296" spans="1:44" ht="12.75" customHeight="1" x14ac:dyDescent="0.3">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row>
    <row r="297" spans="1:44" ht="12.75" customHeight="1" x14ac:dyDescent="0.3">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row>
    <row r="298" spans="1:44" ht="12.75" customHeight="1" x14ac:dyDescent="0.3">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c r="AQ298" s="79"/>
      <c r="AR298" s="79"/>
    </row>
    <row r="299" spans="1:44" ht="12.75" customHeight="1" x14ac:dyDescent="0.3">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row>
    <row r="300" spans="1:44" ht="12.75" customHeight="1" x14ac:dyDescent="0.3">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row>
    <row r="301" spans="1:44" ht="12.75" customHeight="1" x14ac:dyDescent="0.3">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row>
    <row r="302" spans="1:44" ht="12.75" customHeight="1" x14ac:dyDescent="0.3">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row>
    <row r="303" spans="1:44" ht="12.75" customHeight="1" x14ac:dyDescent="0.3">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row>
    <row r="304" spans="1:44" ht="12.75" customHeight="1" x14ac:dyDescent="0.3">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row>
    <row r="305" spans="1:44" ht="12.75" customHeight="1" x14ac:dyDescent="0.3">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row>
    <row r="306" spans="1:44" ht="12.75" customHeight="1" x14ac:dyDescent="0.3">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row>
    <row r="307" spans="1:44" ht="12.75" customHeight="1" x14ac:dyDescent="0.3">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c r="AQ307" s="79"/>
      <c r="AR307" s="79"/>
    </row>
    <row r="308" spans="1:44" ht="12.75" customHeight="1" x14ac:dyDescent="0.3">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row>
    <row r="309" spans="1:44" ht="12.75" customHeight="1" x14ac:dyDescent="0.3">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row>
    <row r="310" spans="1:44" ht="12.75" customHeight="1" x14ac:dyDescent="0.3">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c r="AR310" s="79"/>
    </row>
    <row r="311" spans="1:44" ht="12.75" customHeight="1" x14ac:dyDescent="0.3">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row>
    <row r="312" spans="1:44" ht="12.75" customHeight="1" x14ac:dyDescent="0.3">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row>
    <row r="313" spans="1:44" ht="12.75" customHeight="1" x14ac:dyDescent="0.3">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row>
    <row r="314" spans="1:44" ht="12.75" customHeight="1" x14ac:dyDescent="0.3">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row>
    <row r="315" spans="1:44" ht="12.75" customHeight="1" x14ac:dyDescent="0.3">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row>
    <row r="316" spans="1:44" ht="12.75" customHeight="1" x14ac:dyDescent="0.3">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row>
    <row r="317" spans="1:44" ht="12.75" customHeight="1" x14ac:dyDescent="0.3">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row>
    <row r="318" spans="1:44" ht="12.75" customHeight="1" x14ac:dyDescent="0.3">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row>
    <row r="319" spans="1:44" ht="12.75" customHeight="1" x14ac:dyDescent="0.3">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row>
    <row r="320" spans="1:44" ht="12.75" customHeight="1" x14ac:dyDescent="0.3">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row>
    <row r="321" spans="1:44" ht="12.75" customHeight="1" x14ac:dyDescent="0.3">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row>
    <row r="322" spans="1:44" ht="12.75" customHeight="1" x14ac:dyDescent="0.3">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79"/>
      <c r="AR322" s="79"/>
    </row>
    <row r="323" spans="1:44" ht="12.75" customHeight="1" x14ac:dyDescent="0.3">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79"/>
      <c r="AR323" s="79"/>
    </row>
    <row r="324" spans="1:44" ht="12.75" customHeight="1" x14ac:dyDescent="0.3">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79"/>
      <c r="AR324" s="79"/>
    </row>
    <row r="325" spans="1:44" ht="12.75" customHeight="1" x14ac:dyDescent="0.3">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79"/>
      <c r="AR325" s="79"/>
    </row>
    <row r="326" spans="1:44" ht="12.75" customHeight="1" x14ac:dyDescent="0.3">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row>
    <row r="327" spans="1:44" ht="12.75" customHeight="1" x14ac:dyDescent="0.3">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79"/>
      <c r="AR327" s="79"/>
    </row>
    <row r="328" spans="1:44" ht="12.75" customHeight="1" x14ac:dyDescent="0.3">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79"/>
      <c r="AR328" s="79"/>
    </row>
    <row r="329" spans="1:44" ht="12.75" customHeight="1" x14ac:dyDescent="0.3">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79"/>
      <c r="AR329" s="79"/>
    </row>
    <row r="330" spans="1:44" ht="12.75" customHeight="1" x14ac:dyDescent="0.3">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79"/>
      <c r="AR330" s="79"/>
    </row>
    <row r="331" spans="1:44" ht="12.75" customHeight="1" x14ac:dyDescent="0.3">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79"/>
      <c r="AR331" s="79"/>
    </row>
    <row r="332" spans="1:44" ht="12.75" customHeight="1" x14ac:dyDescent="0.3">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79"/>
      <c r="AR332" s="79"/>
    </row>
    <row r="333" spans="1:44" ht="12.75" customHeight="1" x14ac:dyDescent="0.3">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row>
    <row r="334" spans="1:44" ht="12.75" customHeight="1" x14ac:dyDescent="0.3">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79"/>
      <c r="AR334" s="79"/>
    </row>
    <row r="335" spans="1:44" ht="12.75" customHeight="1" x14ac:dyDescent="0.3">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79"/>
      <c r="AR335" s="79"/>
    </row>
    <row r="336" spans="1:44" ht="12.75" customHeight="1" x14ac:dyDescent="0.3">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row>
    <row r="337" spans="1:44" ht="12.75" customHeight="1" x14ac:dyDescent="0.3">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79"/>
      <c r="AR337" s="79"/>
    </row>
    <row r="338" spans="1:44" ht="12.75" customHeight="1" x14ac:dyDescent="0.3">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79"/>
      <c r="AR338" s="79"/>
    </row>
    <row r="339" spans="1:44" ht="12.75" customHeight="1" x14ac:dyDescent="0.3">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79"/>
      <c r="AR339" s="79"/>
    </row>
    <row r="340" spans="1:44" ht="12.75" customHeight="1" x14ac:dyDescent="0.3">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c r="AQ340" s="79"/>
      <c r="AR340" s="79"/>
    </row>
    <row r="341" spans="1:44" ht="12.75" customHeight="1" x14ac:dyDescent="0.3">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c r="AQ341" s="79"/>
      <c r="AR341" s="79"/>
    </row>
    <row r="342" spans="1:44" ht="12.75" customHeight="1" x14ac:dyDescent="0.3">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79"/>
      <c r="AR342" s="79"/>
    </row>
    <row r="343" spans="1:44" ht="12.75" customHeight="1" x14ac:dyDescent="0.3">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79"/>
      <c r="AR343" s="79"/>
    </row>
    <row r="344" spans="1:44" ht="12.75" customHeight="1" x14ac:dyDescent="0.3">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79"/>
      <c r="AR344" s="79"/>
    </row>
    <row r="345" spans="1:44" ht="12.75" customHeight="1" x14ac:dyDescent="0.3">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c r="AQ345" s="79"/>
      <c r="AR345" s="79"/>
    </row>
    <row r="346" spans="1:44" ht="12.75" customHeight="1" x14ac:dyDescent="0.3">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79"/>
      <c r="AR346" s="79"/>
    </row>
    <row r="347" spans="1:44" ht="12.75" customHeight="1" x14ac:dyDescent="0.3">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c r="AQ347" s="79"/>
      <c r="AR347" s="79"/>
    </row>
    <row r="348" spans="1:44" ht="12.75" customHeight="1" x14ac:dyDescent="0.3">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c r="AQ348" s="79"/>
      <c r="AR348" s="79"/>
    </row>
    <row r="349" spans="1:44" ht="12.75" customHeight="1" x14ac:dyDescent="0.3">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79"/>
      <c r="AR349" s="79"/>
    </row>
    <row r="350" spans="1:44" ht="12.75" customHeight="1" x14ac:dyDescent="0.3">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c r="AQ350" s="79"/>
      <c r="AR350" s="79"/>
    </row>
    <row r="351" spans="1:44" ht="12.75" customHeight="1" x14ac:dyDescent="0.3">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c r="AQ351" s="79"/>
      <c r="AR351" s="79"/>
    </row>
    <row r="352" spans="1:44" ht="12.75" customHeight="1" x14ac:dyDescent="0.3">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c r="AQ352" s="79"/>
      <c r="AR352" s="79"/>
    </row>
    <row r="353" spans="1:44" ht="12.75" customHeight="1" x14ac:dyDescent="0.3">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c r="AR353" s="79"/>
    </row>
    <row r="354" spans="1:44" ht="12.75" customHeight="1" x14ac:dyDescent="0.3">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79"/>
      <c r="AR354" s="79"/>
    </row>
    <row r="355" spans="1:44" ht="12.75" customHeight="1" x14ac:dyDescent="0.3">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row>
    <row r="356" spans="1:44" ht="12.75" customHeight="1" x14ac:dyDescent="0.3">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row>
    <row r="357" spans="1:44" ht="12.75" customHeight="1" x14ac:dyDescent="0.3">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row>
    <row r="358" spans="1:44" ht="12.75" customHeight="1" x14ac:dyDescent="0.3">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row>
    <row r="359" spans="1:44" ht="12.75" customHeight="1" x14ac:dyDescent="0.3">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79"/>
      <c r="AR359" s="79"/>
    </row>
    <row r="360" spans="1:44" ht="12.75" customHeight="1" x14ac:dyDescent="0.3">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c r="AQ360" s="79"/>
      <c r="AR360" s="79"/>
    </row>
    <row r="361" spans="1:44" ht="12.75" customHeight="1" x14ac:dyDescent="0.3">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c r="AQ361" s="79"/>
      <c r="AR361" s="79"/>
    </row>
    <row r="362" spans="1:44" ht="12.75" customHeight="1" x14ac:dyDescent="0.3">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c r="AQ362" s="79"/>
      <c r="AR362" s="79"/>
    </row>
    <row r="363" spans="1:44" ht="12.75" customHeight="1" x14ac:dyDescent="0.3">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c r="AQ363" s="79"/>
      <c r="AR363" s="79"/>
    </row>
    <row r="364" spans="1:44" ht="12.75" customHeight="1" x14ac:dyDescent="0.3">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c r="AQ364" s="79"/>
      <c r="AR364" s="79"/>
    </row>
    <row r="365" spans="1:44" ht="12.75" customHeight="1" x14ac:dyDescent="0.3">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row>
    <row r="366" spans="1:44" ht="12.75" customHeight="1" x14ac:dyDescent="0.3">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row>
    <row r="367" spans="1:44" ht="12.75" customHeight="1" x14ac:dyDescent="0.3">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row>
    <row r="368" spans="1:44" ht="12.75" customHeight="1" x14ac:dyDescent="0.3">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row>
    <row r="369" spans="1:44" ht="12.75" customHeight="1" x14ac:dyDescent="0.3">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row>
    <row r="370" spans="1:44" ht="12.75" customHeight="1" x14ac:dyDescent="0.3">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row>
    <row r="371" spans="1:44" ht="12.75" customHeight="1" x14ac:dyDescent="0.3">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row>
    <row r="372" spans="1:44" ht="12.75" customHeight="1" x14ac:dyDescent="0.3">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row>
    <row r="373" spans="1:44" ht="12.75" customHeight="1" x14ac:dyDescent="0.3">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row>
    <row r="374" spans="1:44" ht="12.75" customHeight="1" x14ac:dyDescent="0.3">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row>
    <row r="375" spans="1:44" ht="12.75" customHeight="1" x14ac:dyDescent="0.3">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row>
    <row r="376" spans="1:44" ht="12.75" customHeight="1" x14ac:dyDescent="0.3">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row>
    <row r="377" spans="1:44" ht="12.75" customHeight="1" x14ac:dyDescent="0.3">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row>
    <row r="378" spans="1:44" ht="12.75" customHeight="1" x14ac:dyDescent="0.3">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row>
    <row r="379" spans="1:44" ht="12.75" customHeight="1" x14ac:dyDescent="0.3">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row>
    <row r="380" spans="1:44" ht="12.75" customHeight="1" x14ac:dyDescent="0.3">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row>
    <row r="381" spans="1:44" ht="12.75" customHeight="1" x14ac:dyDescent="0.3">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row>
    <row r="382" spans="1:44" ht="12.75" customHeight="1" x14ac:dyDescent="0.3">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row>
    <row r="383" spans="1:44" ht="12.75" customHeight="1" x14ac:dyDescent="0.3">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c r="AQ383" s="79"/>
      <c r="AR383" s="79"/>
    </row>
    <row r="384" spans="1:44" ht="12.75" customHeight="1" x14ac:dyDescent="0.3">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c r="AQ384" s="79"/>
      <c r="AR384" s="79"/>
    </row>
    <row r="385" spans="1:44" ht="12.75" customHeight="1" x14ac:dyDescent="0.3">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c r="AQ385" s="79"/>
      <c r="AR385" s="79"/>
    </row>
    <row r="386" spans="1:44" ht="12.75" customHeight="1" x14ac:dyDescent="0.3">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c r="AQ386" s="79"/>
      <c r="AR386" s="79"/>
    </row>
    <row r="387" spans="1:44" ht="12.75" customHeight="1" x14ac:dyDescent="0.3">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c r="AQ387" s="79"/>
      <c r="AR387" s="79"/>
    </row>
    <row r="388" spans="1:44" ht="12.75" customHeight="1" x14ac:dyDescent="0.3">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c r="AQ388" s="79"/>
      <c r="AR388" s="79"/>
    </row>
    <row r="389" spans="1:44" ht="12.75" customHeight="1" x14ac:dyDescent="0.3">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c r="AQ389" s="79"/>
      <c r="AR389" s="79"/>
    </row>
    <row r="390" spans="1:44" ht="12.75" customHeight="1" x14ac:dyDescent="0.3">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c r="AQ390" s="79"/>
      <c r="AR390" s="79"/>
    </row>
    <row r="391" spans="1:44" ht="12.75" customHeight="1" x14ac:dyDescent="0.3">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c r="AQ391" s="79"/>
      <c r="AR391" s="79"/>
    </row>
    <row r="392" spans="1:44" ht="12.75" customHeight="1" x14ac:dyDescent="0.3">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c r="AQ392" s="79"/>
      <c r="AR392" s="79"/>
    </row>
    <row r="393" spans="1:44" ht="12.75" customHeight="1" x14ac:dyDescent="0.3">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c r="AQ393" s="79"/>
      <c r="AR393" s="79"/>
    </row>
    <row r="394" spans="1:44" ht="12.75" customHeight="1" x14ac:dyDescent="0.3">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c r="AQ394" s="79"/>
      <c r="AR394" s="79"/>
    </row>
    <row r="395" spans="1:44" ht="12.75" customHeight="1" x14ac:dyDescent="0.3">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79"/>
      <c r="AR395" s="79"/>
    </row>
    <row r="396" spans="1:44" ht="12.75" customHeight="1" x14ac:dyDescent="0.3">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c r="AQ396" s="79"/>
      <c r="AR396" s="79"/>
    </row>
    <row r="397" spans="1:44" ht="12.75" customHeight="1" x14ac:dyDescent="0.3">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c r="AQ397" s="79"/>
      <c r="AR397" s="79"/>
    </row>
    <row r="398" spans="1:44" ht="12.75" customHeight="1" x14ac:dyDescent="0.3">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c r="AQ398" s="79"/>
      <c r="AR398" s="79"/>
    </row>
    <row r="399" spans="1:44" ht="12.75" customHeight="1" x14ac:dyDescent="0.3">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c r="AQ399" s="79"/>
      <c r="AR399" s="79"/>
    </row>
    <row r="400" spans="1:44" ht="12.75" customHeight="1" x14ac:dyDescent="0.3">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c r="AQ400" s="79"/>
      <c r="AR400" s="79"/>
    </row>
    <row r="401" spans="1:44" ht="12.75" customHeight="1" x14ac:dyDescent="0.3">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79"/>
      <c r="AR401" s="79"/>
    </row>
    <row r="402" spans="1:44" ht="12.75" customHeight="1" x14ac:dyDescent="0.3">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79"/>
      <c r="AR402" s="79"/>
    </row>
    <row r="403" spans="1:44" ht="12.75" customHeight="1" x14ac:dyDescent="0.3">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c r="AQ403" s="79"/>
      <c r="AR403" s="79"/>
    </row>
    <row r="404" spans="1:44" ht="12.75" customHeight="1" x14ac:dyDescent="0.3">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c r="AQ404" s="79"/>
      <c r="AR404" s="79"/>
    </row>
    <row r="405" spans="1:44" ht="12.75" customHeight="1" x14ac:dyDescent="0.3">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c r="AQ405" s="79"/>
      <c r="AR405" s="79"/>
    </row>
    <row r="406" spans="1:44" ht="12.75" customHeight="1" x14ac:dyDescent="0.3">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c r="AQ406" s="79"/>
      <c r="AR406" s="79"/>
    </row>
    <row r="407" spans="1:44" ht="12.75" customHeight="1" x14ac:dyDescent="0.3">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c r="AQ407" s="79"/>
      <c r="AR407" s="79"/>
    </row>
    <row r="408" spans="1:44" ht="12.75" customHeight="1" x14ac:dyDescent="0.3">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c r="AQ408" s="79"/>
      <c r="AR408" s="79"/>
    </row>
    <row r="409" spans="1:44" ht="12.75" customHeight="1" x14ac:dyDescent="0.3">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row>
    <row r="410" spans="1:44" ht="12.75" customHeight="1" x14ac:dyDescent="0.3">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c r="AQ410" s="79"/>
      <c r="AR410" s="79"/>
    </row>
    <row r="411" spans="1:44" ht="12.75" customHeight="1" x14ac:dyDescent="0.3">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row>
    <row r="412" spans="1:44" ht="12.75" customHeight="1" x14ac:dyDescent="0.3">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row>
    <row r="413" spans="1:44" ht="12.75" customHeight="1" x14ac:dyDescent="0.3">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row>
    <row r="414" spans="1:44" ht="12.75" customHeight="1" x14ac:dyDescent="0.3">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row>
    <row r="415" spans="1:44" ht="12.75" customHeight="1" x14ac:dyDescent="0.3">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row>
    <row r="416" spans="1:44" ht="12.75" customHeight="1" x14ac:dyDescent="0.3">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row>
    <row r="417" spans="1:44" ht="12.75" customHeight="1" x14ac:dyDescent="0.3">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row>
    <row r="418" spans="1:44" ht="12.75" customHeight="1" x14ac:dyDescent="0.3">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c r="AQ418" s="79"/>
      <c r="AR418" s="79"/>
    </row>
    <row r="419" spans="1:44" ht="12.75" customHeight="1" x14ac:dyDescent="0.3">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c r="AQ419" s="79"/>
      <c r="AR419" s="79"/>
    </row>
    <row r="420" spans="1:44" ht="12.75" customHeight="1" x14ac:dyDescent="0.3">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c r="AQ420" s="79"/>
      <c r="AR420" s="79"/>
    </row>
    <row r="421" spans="1:44" ht="12.75" customHeight="1" x14ac:dyDescent="0.3">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c r="AQ421" s="79"/>
      <c r="AR421" s="79"/>
    </row>
    <row r="422" spans="1:44" ht="12.75" customHeight="1" x14ac:dyDescent="0.3">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c r="AQ422" s="79"/>
      <c r="AR422" s="79"/>
    </row>
    <row r="423" spans="1:44" ht="12.75" customHeight="1" x14ac:dyDescent="0.3">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c r="AQ423" s="79"/>
      <c r="AR423" s="79"/>
    </row>
    <row r="424" spans="1:44" ht="12.75" customHeight="1" x14ac:dyDescent="0.3">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c r="AQ424" s="79"/>
      <c r="AR424" s="79"/>
    </row>
    <row r="425" spans="1:44" ht="12.75" customHeight="1" x14ac:dyDescent="0.3">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c r="AQ425" s="79"/>
      <c r="AR425" s="79"/>
    </row>
    <row r="426" spans="1:44" ht="12.75" customHeight="1" x14ac:dyDescent="0.3">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c r="AO426" s="79"/>
      <c r="AP426" s="79"/>
      <c r="AQ426" s="79"/>
      <c r="AR426" s="79"/>
    </row>
    <row r="427" spans="1:44" ht="12.75" customHeight="1" x14ac:dyDescent="0.3">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c r="AO427" s="79"/>
      <c r="AP427" s="79"/>
      <c r="AQ427" s="79"/>
      <c r="AR427" s="79"/>
    </row>
    <row r="428" spans="1:44" ht="12.75" customHeight="1" x14ac:dyDescent="0.3">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c r="AO428" s="79"/>
      <c r="AP428" s="79"/>
      <c r="AQ428" s="79"/>
      <c r="AR428" s="79"/>
    </row>
    <row r="429" spans="1:44" ht="12.75" customHeight="1" x14ac:dyDescent="0.3">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c r="AO429" s="79"/>
      <c r="AP429" s="79"/>
      <c r="AQ429" s="79"/>
      <c r="AR429" s="79"/>
    </row>
    <row r="430" spans="1:44" ht="12.75" customHeight="1" x14ac:dyDescent="0.3">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c r="AQ430" s="79"/>
      <c r="AR430" s="79"/>
    </row>
    <row r="431" spans="1:44" ht="12.75" customHeight="1" x14ac:dyDescent="0.3">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c r="AO431" s="79"/>
      <c r="AP431" s="79"/>
      <c r="AQ431" s="79"/>
      <c r="AR431" s="79"/>
    </row>
    <row r="432" spans="1:44" ht="12.75" customHeight="1" x14ac:dyDescent="0.3">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c r="AO432" s="79"/>
      <c r="AP432" s="79"/>
      <c r="AQ432" s="79"/>
      <c r="AR432" s="79"/>
    </row>
    <row r="433" spans="1:44" ht="12.75" customHeight="1" x14ac:dyDescent="0.3">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c r="AO433" s="79"/>
      <c r="AP433" s="79"/>
      <c r="AQ433" s="79"/>
      <c r="AR433" s="79"/>
    </row>
    <row r="434" spans="1:44" ht="12.75" customHeight="1" x14ac:dyDescent="0.3">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c r="AO434" s="79"/>
      <c r="AP434" s="79"/>
      <c r="AQ434" s="79"/>
      <c r="AR434" s="79"/>
    </row>
    <row r="435" spans="1:44" ht="12.75" customHeight="1" x14ac:dyDescent="0.3">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c r="AO435" s="79"/>
      <c r="AP435" s="79"/>
      <c r="AQ435" s="79"/>
      <c r="AR435" s="79"/>
    </row>
    <row r="436" spans="1:44" ht="12.75" customHeight="1" x14ac:dyDescent="0.3">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c r="AO436" s="79"/>
      <c r="AP436" s="79"/>
      <c r="AQ436" s="79"/>
      <c r="AR436" s="79"/>
    </row>
    <row r="437" spans="1:44" ht="12.75" customHeight="1" x14ac:dyDescent="0.3">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row>
    <row r="438" spans="1:44" ht="12.75" customHeight="1" x14ac:dyDescent="0.3">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row>
    <row r="439" spans="1:44" ht="12.75" customHeight="1" x14ac:dyDescent="0.3">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row>
    <row r="440" spans="1:44" ht="12.75" customHeight="1" x14ac:dyDescent="0.3">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row>
    <row r="441" spans="1:44" ht="12.75" customHeight="1" x14ac:dyDescent="0.3">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row>
    <row r="442" spans="1:44" ht="12.75" customHeight="1" x14ac:dyDescent="0.3">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row>
    <row r="443" spans="1:44" ht="12.75" customHeight="1" x14ac:dyDescent="0.3">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c r="AQ443" s="79"/>
      <c r="AR443" s="79"/>
    </row>
    <row r="444" spans="1:44" ht="12.75" customHeight="1" x14ac:dyDescent="0.3">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c r="AQ444" s="79"/>
      <c r="AR444" s="79"/>
    </row>
    <row r="445" spans="1:44" ht="12.75" customHeight="1" x14ac:dyDescent="0.3">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c r="AQ445" s="79"/>
      <c r="AR445" s="79"/>
    </row>
    <row r="446" spans="1:44" ht="12.75" customHeight="1" x14ac:dyDescent="0.3">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c r="AQ446" s="79"/>
      <c r="AR446" s="79"/>
    </row>
    <row r="447" spans="1:44" ht="12.75" customHeight="1" x14ac:dyDescent="0.3">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c r="AQ447" s="79"/>
      <c r="AR447" s="79"/>
    </row>
    <row r="448" spans="1:44" ht="12.75" customHeight="1" x14ac:dyDescent="0.3">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c r="AQ448" s="79"/>
      <c r="AR448" s="79"/>
    </row>
    <row r="449" spans="1:44" ht="12.75" customHeight="1" x14ac:dyDescent="0.3">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c r="AQ449" s="79"/>
      <c r="AR449" s="79"/>
    </row>
    <row r="450" spans="1:44" ht="12.75" customHeight="1" x14ac:dyDescent="0.3">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c r="AQ450" s="79"/>
      <c r="AR450" s="79"/>
    </row>
    <row r="451" spans="1:44" ht="12.75" customHeight="1" x14ac:dyDescent="0.3">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c r="AQ451" s="79"/>
      <c r="AR451" s="79"/>
    </row>
    <row r="452" spans="1:44" ht="12.75" customHeight="1" x14ac:dyDescent="0.3">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c r="AQ452" s="79"/>
      <c r="AR452" s="79"/>
    </row>
    <row r="453" spans="1:44" ht="12.75" customHeight="1" x14ac:dyDescent="0.3">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c r="AQ453" s="79"/>
      <c r="AR453" s="79"/>
    </row>
    <row r="454" spans="1:44" ht="12.75" customHeight="1" x14ac:dyDescent="0.3">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c r="AQ454" s="79"/>
      <c r="AR454" s="79"/>
    </row>
    <row r="455" spans="1:44" ht="12.75" customHeight="1" x14ac:dyDescent="0.3">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c r="AQ455" s="79"/>
      <c r="AR455" s="79"/>
    </row>
    <row r="456" spans="1:44" ht="12.75" customHeight="1" x14ac:dyDescent="0.3">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c r="AQ456" s="79"/>
      <c r="AR456" s="79"/>
    </row>
    <row r="457" spans="1:44" ht="12.75" customHeight="1" x14ac:dyDescent="0.3">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c r="AQ457" s="79"/>
      <c r="AR457" s="79"/>
    </row>
    <row r="458" spans="1:44" ht="12.75" customHeight="1" x14ac:dyDescent="0.3">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c r="AQ458" s="79"/>
      <c r="AR458" s="79"/>
    </row>
    <row r="459" spans="1:44" ht="12.75" customHeight="1" x14ac:dyDescent="0.3">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c r="AQ459" s="79"/>
      <c r="AR459" s="79"/>
    </row>
    <row r="460" spans="1:44" ht="12.75" customHeight="1" x14ac:dyDescent="0.3">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c r="AQ460" s="79"/>
      <c r="AR460" s="79"/>
    </row>
    <row r="461" spans="1:44" ht="12.75" customHeight="1" x14ac:dyDescent="0.3">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c r="AQ461" s="79"/>
      <c r="AR461" s="79"/>
    </row>
    <row r="462" spans="1:44" ht="12.75" customHeight="1" x14ac:dyDescent="0.3">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c r="AQ462" s="79"/>
      <c r="AR462" s="79"/>
    </row>
    <row r="463" spans="1:44" ht="12.75" customHeight="1" x14ac:dyDescent="0.3">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c r="AQ463" s="79"/>
      <c r="AR463" s="79"/>
    </row>
    <row r="464" spans="1:44" ht="12.75" customHeight="1" x14ac:dyDescent="0.3">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c r="AQ464" s="79"/>
      <c r="AR464" s="79"/>
    </row>
    <row r="465" spans="1:44" ht="12.75" customHeight="1" x14ac:dyDescent="0.3">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row>
    <row r="466" spans="1:44" ht="12.75" customHeight="1" x14ac:dyDescent="0.3">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row>
    <row r="467" spans="1:44" ht="12.75" customHeight="1" x14ac:dyDescent="0.3">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row>
    <row r="468" spans="1:44" ht="12.75" customHeight="1" x14ac:dyDescent="0.3">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row>
    <row r="469" spans="1:44" ht="12.75" customHeight="1" x14ac:dyDescent="0.3">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row>
    <row r="470" spans="1:44" ht="12.75" customHeight="1" x14ac:dyDescent="0.3">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row>
    <row r="471" spans="1:44" ht="12.75" customHeight="1" x14ac:dyDescent="0.3">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79"/>
      <c r="AO471" s="79"/>
      <c r="AP471" s="79"/>
      <c r="AQ471" s="79"/>
      <c r="AR471" s="79"/>
    </row>
    <row r="472" spans="1:44" ht="12.75" customHeight="1" x14ac:dyDescent="0.3">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79"/>
      <c r="AO472" s="79"/>
      <c r="AP472" s="79"/>
      <c r="AQ472" s="79"/>
      <c r="AR472" s="79"/>
    </row>
    <row r="473" spans="1:44" ht="12.75" customHeight="1" x14ac:dyDescent="0.3">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79"/>
      <c r="AO473" s="79"/>
      <c r="AP473" s="79"/>
      <c r="AQ473" s="79"/>
      <c r="AR473" s="79"/>
    </row>
    <row r="474" spans="1:44" ht="12.75" customHeight="1" x14ac:dyDescent="0.3">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c r="AQ474" s="79"/>
      <c r="AR474" s="79"/>
    </row>
    <row r="475" spans="1:44" ht="12.75" customHeight="1" x14ac:dyDescent="0.3">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79"/>
      <c r="AO475" s="79"/>
      <c r="AP475" s="79"/>
      <c r="AQ475" s="79"/>
      <c r="AR475" s="79"/>
    </row>
    <row r="476" spans="1:44" ht="12.75" customHeight="1" x14ac:dyDescent="0.3">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79"/>
      <c r="AO476" s="79"/>
      <c r="AP476" s="79"/>
      <c r="AQ476" s="79"/>
      <c r="AR476" s="79"/>
    </row>
    <row r="477" spans="1:44" ht="12.75" customHeight="1" x14ac:dyDescent="0.3">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79"/>
      <c r="AO477" s="79"/>
      <c r="AP477" s="79"/>
      <c r="AQ477" s="79"/>
      <c r="AR477" s="79"/>
    </row>
    <row r="478" spans="1:44" ht="12.75" customHeight="1" x14ac:dyDescent="0.3">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79"/>
      <c r="AO478" s="79"/>
      <c r="AP478" s="79"/>
      <c r="AQ478" s="79"/>
      <c r="AR478" s="79"/>
    </row>
    <row r="479" spans="1:44" ht="12.75" customHeight="1" x14ac:dyDescent="0.3">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79"/>
      <c r="AO479" s="79"/>
      <c r="AP479" s="79"/>
      <c r="AQ479" s="79"/>
      <c r="AR479" s="79"/>
    </row>
    <row r="480" spans="1:44" ht="12.75" customHeight="1" x14ac:dyDescent="0.3">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c r="AQ480" s="79"/>
      <c r="AR480" s="79"/>
    </row>
    <row r="481" spans="1:44" ht="12.75" customHeight="1" x14ac:dyDescent="0.3">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c r="AQ481" s="79"/>
      <c r="AR481" s="79"/>
    </row>
    <row r="482" spans="1:44" ht="12.75" customHeight="1" x14ac:dyDescent="0.3">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c r="AQ482" s="79"/>
      <c r="AR482" s="79"/>
    </row>
    <row r="483" spans="1:44" ht="12.75" customHeight="1" x14ac:dyDescent="0.3">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c r="AQ483" s="79"/>
      <c r="AR483" s="79"/>
    </row>
    <row r="484" spans="1:44" ht="12.75" customHeight="1" x14ac:dyDescent="0.3">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c r="AQ484" s="79"/>
      <c r="AR484" s="79"/>
    </row>
    <row r="485" spans="1:44" ht="12.75" customHeight="1" x14ac:dyDescent="0.3">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c r="AQ485" s="79"/>
      <c r="AR485" s="79"/>
    </row>
    <row r="486" spans="1:44" ht="12.75" customHeight="1" x14ac:dyDescent="0.3">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c r="AQ486" s="79"/>
      <c r="AR486" s="79"/>
    </row>
    <row r="487" spans="1:44" ht="12.75" customHeight="1" x14ac:dyDescent="0.3">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c r="AQ487" s="79"/>
      <c r="AR487" s="79"/>
    </row>
    <row r="488" spans="1:44" ht="12.75" customHeight="1" x14ac:dyDescent="0.3">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c r="AQ488" s="79"/>
      <c r="AR488" s="79"/>
    </row>
    <row r="489" spans="1:44" ht="12.75" customHeight="1" x14ac:dyDescent="0.3">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c r="AQ489" s="79"/>
      <c r="AR489" s="79"/>
    </row>
    <row r="490" spans="1:44" ht="12.75" customHeight="1" x14ac:dyDescent="0.3">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row>
    <row r="491" spans="1:44" ht="12.75" customHeight="1" x14ac:dyDescent="0.3">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row>
    <row r="492" spans="1:44" ht="12.75" customHeight="1" x14ac:dyDescent="0.3">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row>
    <row r="493" spans="1:44" ht="12.75" customHeight="1" x14ac:dyDescent="0.3">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row>
    <row r="494" spans="1:44" ht="12.75" customHeight="1" x14ac:dyDescent="0.3">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row>
    <row r="495" spans="1:44" ht="12.75" customHeight="1" x14ac:dyDescent="0.3">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row>
    <row r="496" spans="1:44" ht="12.75" customHeight="1" x14ac:dyDescent="0.3">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c r="AQ496" s="79"/>
      <c r="AR496" s="79"/>
    </row>
    <row r="497" spans="1:44" ht="12.75" customHeight="1" x14ac:dyDescent="0.3">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c r="AQ497" s="79"/>
      <c r="AR497" s="79"/>
    </row>
    <row r="498" spans="1:44" ht="12.75" customHeight="1" x14ac:dyDescent="0.3">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c r="AQ498" s="79"/>
      <c r="AR498" s="79"/>
    </row>
    <row r="499" spans="1:44" ht="12.75" customHeight="1" x14ac:dyDescent="0.3">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c r="AQ499" s="79"/>
      <c r="AR499" s="79"/>
    </row>
    <row r="500" spans="1:44" ht="12.75" customHeight="1" x14ac:dyDescent="0.3">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c r="AQ500" s="79"/>
      <c r="AR500" s="79"/>
    </row>
    <row r="501" spans="1:44" ht="12.75" customHeight="1" x14ac:dyDescent="0.3">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c r="AQ501" s="79"/>
      <c r="AR501" s="79"/>
    </row>
    <row r="502" spans="1:44" ht="12.75" customHeight="1" x14ac:dyDescent="0.3">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c r="AQ502" s="79"/>
      <c r="AR502" s="79"/>
    </row>
    <row r="503" spans="1:44" ht="12.75" customHeight="1" x14ac:dyDescent="0.3">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c r="AQ503" s="79"/>
      <c r="AR503" s="79"/>
    </row>
    <row r="504" spans="1:44" ht="12.75" customHeight="1" x14ac:dyDescent="0.3">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c r="AQ504" s="79"/>
      <c r="AR504" s="79"/>
    </row>
    <row r="505" spans="1:44" ht="12.75" customHeight="1" x14ac:dyDescent="0.3">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c r="AQ505" s="79"/>
      <c r="AR505" s="79"/>
    </row>
    <row r="506" spans="1:44" ht="12.75" customHeight="1" x14ac:dyDescent="0.3">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c r="AQ506" s="79"/>
      <c r="AR506" s="79"/>
    </row>
    <row r="507" spans="1:44" ht="12.75" customHeight="1" x14ac:dyDescent="0.3">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c r="AQ507" s="79"/>
      <c r="AR507" s="79"/>
    </row>
    <row r="508" spans="1:44" ht="12.75" customHeight="1" x14ac:dyDescent="0.3">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c r="AQ508" s="79"/>
      <c r="AR508" s="79"/>
    </row>
    <row r="509" spans="1:44" ht="12.75" customHeight="1" x14ac:dyDescent="0.3">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c r="AQ509" s="79"/>
      <c r="AR509" s="79"/>
    </row>
    <row r="510" spans="1:44" ht="12.75" customHeight="1" x14ac:dyDescent="0.3">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79"/>
      <c r="AO510" s="79"/>
      <c r="AP510" s="79"/>
      <c r="AQ510" s="79"/>
      <c r="AR510" s="79"/>
    </row>
    <row r="511" spans="1:44" ht="12.75" customHeight="1" x14ac:dyDescent="0.3">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79"/>
      <c r="AO511" s="79"/>
      <c r="AP511" s="79"/>
      <c r="AQ511" s="79"/>
      <c r="AR511" s="79"/>
    </row>
    <row r="512" spans="1:44" ht="12.75" customHeight="1" x14ac:dyDescent="0.3">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79"/>
      <c r="AO512" s="79"/>
      <c r="AP512" s="79"/>
      <c r="AQ512" s="79"/>
      <c r="AR512" s="79"/>
    </row>
    <row r="513" spans="1:44" ht="12.75" customHeight="1" x14ac:dyDescent="0.3">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79"/>
      <c r="AO513" s="79"/>
      <c r="AP513" s="79"/>
      <c r="AQ513" s="79"/>
      <c r="AR513" s="79"/>
    </row>
    <row r="514" spans="1:44" ht="12.75" customHeight="1" x14ac:dyDescent="0.3">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79"/>
      <c r="AO514" s="79"/>
      <c r="AP514" s="79"/>
      <c r="AQ514" s="79"/>
      <c r="AR514" s="79"/>
    </row>
    <row r="515" spans="1:44" ht="12.75" customHeight="1" x14ac:dyDescent="0.3">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79"/>
      <c r="AO515" s="79"/>
      <c r="AP515" s="79"/>
      <c r="AQ515" s="79"/>
      <c r="AR515" s="79"/>
    </row>
    <row r="516" spans="1:44" ht="12.75" customHeight="1" x14ac:dyDescent="0.3">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79"/>
      <c r="AO516" s="79"/>
      <c r="AP516" s="79"/>
      <c r="AQ516" s="79"/>
      <c r="AR516" s="79"/>
    </row>
    <row r="517" spans="1:44" ht="12.75" customHeight="1" x14ac:dyDescent="0.3">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79"/>
      <c r="AO517" s="79"/>
      <c r="AP517" s="79"/>
      <c r="AQ517" s="79"/>
      <c r="AR517" s="79"/>
    </row>
    <row r="518" spans="1:44" ht="12.75" customHeight="1" x14ac:dyDescent="0.3">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79"/>
      <c r="AO518" s="79"/>
      <c r="AP518" s="79"/>
      <c r="AQ518" s="79"/>
      <c r="AR518" s="79"/>
    </row>
    <row r="519" spans="1:44" ht="12.75" customHeight="1" x14ac:dyDescent="0.3">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79"/>
      <c r="AO519" s="79"/>
      <c r="AP519" s="79"/>
      <c r="AQ519" s="79"/>
      <c r="AR519" s="79"/>
    </row>
    <row r="520" spans="1:44" ht="12.75" customHeight="1" x14ac:dyDescent="0.3">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c r="AQ520" s="79"/>
      <c r="AR520" s="79"/>
    </row>
    <row r="521" spans="1:44" ht="12.75" customHeight="1" x14ac:dyDescent="0.3">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79"/>
      <c r="AO521" s="79"/>
      <c r="AP521" s="79"/>
      <c r="AQ521" s="79"/>
      <c r="AR521" s="79"/>
    </row>
    <row r="522" spans="1:44" ht="12.75" customHeight="1" x14ac:dyDescent="0.3">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79"/>
      <c r="AO522" s="79"/>
      <c r="AP522" s="79"/>
      <c r="AQ522" s="79"/>
      <c r="AR522" s="79"/>
    </row>
    <row r="523" spans="1:44" ht="12.75" customHeight="1" x14ac:dyDescent="0.3">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row>
    <row r="524" spans="1:44" ht="12.75" customHeight="1" x14ac:dyDescent="0.3">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79"/>
      <c r="AO524" s="79"/>
      <c r="AP524" s="79"/>
      <c r="AQ524" s="79"/>
      <c r="AR524" s="79"/>
    </row>
    <row r="525" spans="1:44" ht="12.75" customHeight="1" x14ac:dyDescent="0.3">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79"/>
      <c r="AO525" s="79"/>
      <c r="AP525" s="79"/>
      <c r="AQ525" s="79"/>
      <c r="AR525" s="79"/>
    </row>
    <row r="526" spans="1:44" ht="12.75" customHeight="1" x14ac:dyDescent="0.3">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79"/>
      <c r="AO526" s="79"/>
      <c r="AP526" s="79"/>
      <c r="AQ526" s="79"/>
      <c r="AR526" s="79"/>
    </row>
    <row r="527" spans="1:44" ht="12.75" customHeight="1" x14ac:dyDescent="0.3">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79"/>
      <c r="AO527" s="79"/>
      <c r="AP527" s="79"/>
      <c r="AQ527" s="79"/>
      <c r="AR527" s="79"/>
    </row>
    <row r="528" spans="1:44" ht="12.75" customHeight="1" x14ac:dyDescent="0.3">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79"/>
      <c r="AO528" s="79"/>
      <c r="AP528" s="79"/>
      <c r="AQ528" s="79"/>
      <c r="AR528" s="79"/>
    </row>
    <row r="529" spans="1:44" ht="12.75" customHeight="1" x14ac:dyDescent="0.3">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79"/>
      <c r="AO529" s="79"/>
      <c r="AP529" s="79"/>
      <c r="AQ529" s="79"/>
      <c r="AR529" s="79"/>
    </row>
    <row r="530" spans="1:44" ht="12.75" customHeight="1" x14ac:dyDescent="0.3">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row>
    <row r="531" spans="1:44" ht="12.75" customHeight="1" x14ac:dyDescent="0.3">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row>
    <row r="532" spans="1:44" ht="12.75" customHeight="1" x14ac:dyDescent="0.3">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row>
    <row r="533" spans="1:44" ht="12.75" customHeight="1" x14ac:dyDescent="0.3">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row>
    <row r="534" spans="1:44" ht="12.75" customHeight="1" x14ac:dyDescent="0.3">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79"/>
      <c r="AO534" s="79"/>
      <c r="AP534" s="79"/>
      <c r="AQ534" s="79"/>
      <c r="AR534" s="79"/>
    </row>
    <row r="535" spans="1:44" ht="12.75" customHeight="1" x14ac:dyDescent="0.3">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row>
    <row r="536" spans="1:44" ht="12.75" customHeight="1" x14ac:dyDescent="0.3">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row>
    <row r="537" spans="1:44" ht="12.75" customHeight="1" x14ac:dyDescent="0.3">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c r="AQ537" s="79"/>
      <c r="AR537" s="79"/>
    </row>
    <row r="538" spans="1:44" ht="12.75" customHeight="1" x14ac:dyDescent="0.3">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c r="AQ538" s="79"/>
      <c r="AR538" s="79"/>
    </row>
    <row r="539" spans="1:44" ht="12.75" customHeight="1" x14ac:dyDescent="0.3">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79"/>
      <c r="AO539" s="79"/>
      <c r="AP539" s="79"/>
      <c r="AQ539" s="79"/>
      <c r="AR539" s="79"/>
    </row>
    <row r="540" spans="1:44" ht="12.75" customHeight="1" x14ac:dyDescent="0.3">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79"/>
      <c r="AO540" s="79"/>
      <c r="AP540" s="79"/>
      <c r="AQ540" s="79"/>
      <c r="AR540" s="79"/>
    </row>
    <row r="541" spans="1:44" ht="12.75" customHeight="1" x14ac:dyDescent="0.3">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c r="AQ541" s="79"/>
      <c r="AR541" s="79"/>
    </row>
    <row r="542" spans="1:44" ht="12.75" customHeight="1" x14ac:dyDescent="0.3">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c r="AQ542" s="79"/>
      <c r="AR542" s="79"/>
    </row>
    <row r="543" spans="1:44" ht="12.75" customHeight="1" x14ac:dyDescent="0.3">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c r="AQ543" s="79"/>
      <c r="AR543" s="79"/>
    </row>
    <row r="544" spans="1:44" ht="12.75" customHeight="1" x14ac:dyDescent="0.3">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c r="AQ544" s="79"/>
      <c r="AR544" s="79"/>
    </row>
    <row r="545" spans="1:44" ht="12.75" customHeight="1" x14ac:dyDescent="0.3">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79"/>
      <c r="AO545" s="79"/>
      <c r="AP545" s="79"/>
      <c r="AQ545" s="79"/>
      <c r="AR545" s="79"/>
    </row>
    <row r="546" spans="1:44" ht="12.75" customHeight="1" x14ac:dyDescent="0.3">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79"/>
      <c r="AO546" s="79"/>
      <c r="AP546" s="79"/>
      <c r="AQ546" s="79"/>
      <c r="AR546" s="79"/>
    </row>
    <row r="547" spans="1:44" ht="12.75" customHeight="1" x14ac:dyDescent="0.3">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c r="AQ547" s="79"/>
      <c r="AR547" s="79"/>
    </row>
    <row r="548" spans="1:44" ht="12.75" customHeight="1" x14ac:dyDescent="0.3">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c r="AQ548" s="79"/>
      <c r="AR548" s="79"/>
    </row>
    <row r="549" spans="1:44" ht="12.75" customHeight="1" x14ac:dyDescent="0.3">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c r="AQ549" s="79"/>
      <c r="AR549" s="79"/>
    </row>
    <row r="550" spans="1:44" ht="12.75" customHeight="1" x14ac:dyDescent="0.3">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c r="AQ550" s="79"/>
      <c r="AR550" s="79"/>
    </row>
    <row r="551" spans="1:44" ht="12.75" customHeight="1" x14ac:dyDescent="0.3">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c r="AQ551" s="79"/>
      <c r="AR551" s="79"/>
    </row>
    <row r="552" spans="1:44" ht="12.75" customHeight="1" x14ac:dyDescent="0.3">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79"/>
      <c r="AO552" s="79"/>
      <c r="AP552" s="79"/>
      <c r="AQ552" s="79"/>
      <c r="AR552" s="79"/>
    </row>
    <row r="553" spans="1:44" ht="12.75" customHeight="1" x14ac:dyDescent="0.3">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c r="AQ553" s="79"/>
      <c r="AR553" s="79"/>
    </row>
    <row r="554" spans="1:44" ht="12.75" customHeight="1" x14ac:dyDescent="0.3">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c r="AQ554" s="79"/>
      <c r="AR554" s="79"/>
    </row>
    <row r="555" spans="1:44" ht="12.75" customHeight="1" x14ac:dyDescent="0.3">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c r="AQ555" s="79"/>
      <c r="AR555" s="79"/>
    </row>
    <row r="556" spans="1:44" ht="12.75" customHeight="1" x14ac:dyDescent="0.3">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c r="AQ556" s="79"/>
      <c r="AR556" s="79"/>
    </row>
    <row r="557" spans="1:44" ht="12.75" customHeight="1" x14ac:dyDescent="0.3">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c r="AQ557" s="79"/>
      <c r="AR557" s="79"/>
    </row>
    <row r="558" spans="1:44" ht="12.75" customHeight="1" x14ac:dyDescent="0.3">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c r="AQ558" s="79"/>
      <c r="AR558" s="79"/>
    </row>
    <row r="559" spans="1:44" ht="12.75" customHeight="1" x14ac:dyDescent="0.3">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c r="AQ559" s="79"/>
      <c r="AR559" s="79"/>
    </row>
    <row r="560" spans="1:44" ht="12.75" customHeight="1" x14ac:dyDescent="0.3">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c r="AQ560" s="79"/>
      <c r="AR560" s="79"/>
    </row>
    <row r="561" spans="1:44" ht="12.75" customHeight="1" x14ac:dyDescent="0.3">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c r="AQ561" s="79"/>
      <c r="AR561" s="79"/>
    </row>
    <row r="562" spans="1:44" ht="12.75" customHeight="1" x14ac:dyDescent="0.3">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c r="AQ562" s="79"/>
      <c r="AR562" s="79"/>
    </row>
    <row r="563" spans="1:44" ht="12.75" customHeight="1" x14ac:dyDescent="0.3">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c r="AQ563" s="79"/>
      <c r="AR563" s="79"/>
    </row>
    <row r="564" spans="1:44" ht="12.75" customHeight="1" x14ac:dyDescent="0.3">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c r="AQ564" s="79"/>
      <c r="AR564" s="79"/>
    </row>
    <row r="565" spans="1:44" ht="12.75" customHeight="1" x14ac:dyDescent="0.3">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c r="AQ565" s="79"/>
      <c r="AR565" s="79"/>
    </row>
    <row r="566" spans="1:44" ht="12.75" customHeight="1" x14ac:dyDescent="0.3">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c r="AQ566" s="79"/>
      <c r="AR566" s="79"/>
    </row>
    <row r="567" spans="1:44" ht="12.75" customHeight="1" x14ac:dyDescent="0.3">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c r="AQ567" s="79"/>
      <c r="AR567" s="79"/>
    </row>
    <row r="568" spans="1:44" ht="12.75" customHeight="1" x14ac:dyDescent="0.3">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c r="AQ568" s="79"/>
      <c r="AR568" s="79"/>
    </row>
    <row r="569" spans="1:44" ht="12.75" customHeight="1" x14ac:dyDescent="0.3">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c r="AQ569" s="79"/>
      <c r="AR569" s="79"/>
    </row>
    <row r="570" spans="1:44" ht="12.75" customHeight="1" x14ac:dyDescent="0.3">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c r="AQ570" s="79"/>
      <c r="AR570" s="79"/>
    </row>
    <row r="571" spans="1:44" ht="12.75" customHeight="1" x14ac:dyDescent="0.3">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c r="AQ571" s="79"/>
      <c r="AR571" s="79"/>
    </row>
    <row r="572" spans="1:44" ht="12.75" customHeight="1" x14ac:dyDescent="0.3">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c r="AQ572" s="79"/>
      <c r="AR572" s="79"/>
    </row>
    <row r="573" spans="1:44" ht="12.75" customHeight="1" x14ac:dyDescent="0.3">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c r="AQ573" s="79"/>
      <c r="AR573" s="79"/>
    </row>
    <row r="574" spans="1:44" ht="12.75" customHeight="1" x14ac:dyDescent="0.3">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c r="AQ574" s="79"/>
      <c r="AR574" s="79"/>
    </row>
    <row r="575" spans="1:44" ht="12.75" customHeight="1" x14ac:dyDescent="0.3">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c r="AQ575" s="79"/>
      <c r="AR575" s="79"/>
    </row>
    <row r="576" spans="1:44" ht="12.75" customHeight="1" x14ac:dyDescent="0.3">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c r="AQ576" s="79"/>
      <c r="AR576" s="79"/>
    </row>
    <row r="577" spans="1:44" ht="12.75" customHeight="1" x14ac:dyDescent="0.3">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c r="AQ577" s="79"/>
      <c r="AR577" s="79"/>
    </row>
    <row r="578" spans="1:44" ht="12.75" customHeight="1" x14ac:dyDescent="0.3">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c r="AQ578" s="79"/>
      <c r="AR578" s="79"/>
    </row>
    <row r="579" spans="1:44" ht="12.75" customHeight="1" x14ac:dyDescent="0.3">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c r="AQ579" s="79"/>
      <c r="AR579" s="79"/>
    </row>
    <row r="580" spans="1:44" ht="12.75" customHeight="1" x14ac:dyDescent="0.3">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c r="AQ580" s="79"/>
      <c r="AR580" s="79"/>
    </row>
    <row r="581" spans="1:44" ht="12.75" customHeight="1" x14ac:dyDescent="0.3">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c r="AQ581" s="79"/>
      <c r="AR581" s="79"/>
    </row>
    <row r="582" spans="1:44" ht="12.75" customHeight="1" x14ac:dyDescent="0.3">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79"/>
      <c r="AR582" s="79"/>
    </row>
    <row r="583" spans="1:44" ht="12.75" customHeight="1" x14ac:dyDescent="0.3">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c r="AQ583" s="79"/>
      <c r="AR583" s="79"/>
    </row>
    <row r="584" spans="1:44" ht="12.75" customHeight="1" x14ac:dyDescent="0.3">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c r="AQ584" s="79"/>
      <c r="AR584" s="79"/>
    </row>
    <row r="585" spans="1:44" ht="12.75" customHeight="1" x14ac:dyDescent="0.3">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c r="AQ585" s="79"/>
      <c r="AR585" s="79"/>
    </row>
    <row r="586" spans="1:44" ht="12.75" customHeight="1" x14ac:dyDescent="0.3">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c r="AQ586" s="79"/>
      <c r="AR586" s="79"/>
    </row>
    <row r="587" spans="1:44" ht="12.75" customHeight="1" x14ac:dyDescent="0.3">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c r="AQ587" s="79"/>
      <c r="AR587" s="79"/>
    </row>
    <row r="588" spans="1:44" ht="12.75" customHeight="1" x14ac:dyDescent="0.3">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c r="AQ588" s="79"/>
      <c r="AR588" s="79"/>
    </row>
    <row r="589" spans="1:44" ht="12.75" customHeight="1" x14ac:dyDescent="0.3">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c r="AQ589" s="79"/>
      <c r="AR589" s="79"/>
    </row>
    <row r="590" spans="1:44" ht="12.75" customHeight="1" x14ac:dyDescent="0.3">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c r="AQ590" s="79"/>
      <c r="AR590" s="79"/>
    </row>
    <row r="591" spans="1:44" ht="12.75" customHeight="1" x14ac:dyDescent="0.3">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c r="AQ591" s="79"/>
      <c r="AR591" s="79"/>
    </row>
    <row r="592" spans="1:44" ht="12.75" customHeight="1" x14ac:dyDescent="0.3">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c r="AQ592" s="79"/>
      <c r="AR592" s="79"/>
    </row>
    <row r="593" spans="1:44" ht="12.75" customHeight="1" x14ac:dyDescent="0.3">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c r="AQ593" s="79"/>
      <c r="AR593" s="79"/>
    </row>
    <row r="594" spans="1:44" ht="12.75" customHeight="1" x14ac:dyDescent="0.3">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c r="AQ594" s="79"/>
      <c r="AR594" s="79"/>
    </row>
    <row r="595" spans="1:44" ht="12.75" customHeight="1" x14ac:dyDescent="0.3">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c r="AQ595" s="79"/>
      <c r="AR595" s="79"/>
    </row>
    <row r="596" spans="1:44" ht="12.75" customHeight="1" x14ac:dyDescent="0.3">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c r="AQ596" s="79"/>
      <c r="AR596" s="79"/>
    </row>
    <row r="597" spans="1:44" ht="12.75" customHeight="1" x14ac:dyDescent="0.3">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c r="AQ597" s="79"/>
      <c r="AR597" s="79"/>
    </row>
    <row r="598" spans="1:44" ht="12.75" customHeight="1" x14ac:dyDescent="0.3">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c r="AQ598" s="79"/>
      <c r="AR598" s="79"/>
    </row>
    <row r="599" spans="1:44" ht="12.75" customHeight="1" x14ac:dyDescent="0.3">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c r="AQ599" s="79"/>
      <c r="AR599" s="79"/>
    </row>
    <row r="600" spans="1:44" ht="12.75" customHeight="1" x14ac:dyDescent="0.3">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c r="AQ600" s="79"/>
      <c r="AR600" s="79"/>
    </row>
    <row r="601" spans="1:44" ht="12.75" customHeight="1" x14ac:dyDescent="0.3">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c r="AQ601" s="79"/>
      <c r="AR601" s="79"/>
    </row>
    <row r="602" spans="1:44" ht="12.75" customHeight="1" x14ac:dyDescent="0.3">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c r="AQ602" s="79"/>
      <c r="AR602" s="79"/>
    </row>
    <row r="603" spans="1:44" ht="12.75" customHeight="1" x14ac:dyDescent="0.3">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c r="AQ603" s="79"/>
      <c r="AR603" s="79"/>
    </row>
    <row r="604" spans="1:44" ht="12.75" customHeight="1" x14ac:dyDescent="0.3">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c r="AQ604" s="79"/>
      <c r="AR604" s="79"/>
    </row>
    <row r="605" spans="1:44" ht="12.75" customHeight="1" x14ac:dyDescent="0.3">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79"/>
      <c r="AO605" s="79"/>
      <c r="AP605" s="79"/>
      <c r="AQ605" s="79"/>
      <c r="AR605" s="79"/>
    </row>
    <row r="606" spans="1:44" ht="12.75" customHeight="1" x14ac:dyDescent="0.3">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79"/>
      <c r="AO606" s="79"/>
      <c r="AP606" s="79"/>
      <c r="AQ606" s="79"/>
      <c r="AR606" s="79"/>
    </row>
    <row r="607" spans="1:44" ht="12.75" customHeight="1" x14ac:dyDescent="0.3">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79"/>
      <c r="AO607" s="79"/>
      <c r="AP607" s="79"/>
      <c r="AQ607" s="79"/>
      <c r="AR607" s="79"/>
    </row>
    <row r="608" spans="1:44" ht="12.75" customHeight="1" x14ac:dyDescent="0.3">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79"/>
      <c r="AO608" s="79"/>
      <c r="AP608" s="79"/>
      <c r="AQ608" s="79"/>
      <c r="AR608" s="79"/>
    </row>
    <row r="609" spans="1:44" ht="12.75" customHeight="1" x14ac:dyDescent="0.3">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79"/>
      <c r="AO609" s="79"/>
      <c r="AP609" s="79"/>
      <c r="AQ609" s="79"/>
      <c r="AR609" s="79"/>
    </row>
    <row r="610" spans="1:44" ht="12.75" customHeight="1" x14ac:dyDescent="0.3">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c r="AQ610" s="79"/>
      <c r="AR610" s="79"/>
    </row>
    <row r="611" spans="1:44" ht="12.75" customHeight="1" x14ac:dyDescent="0.3">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c r="AQ611" s="79"/>
      <c r="AR611" s="79"/>
    </row>
    <row r="612" spans="1:44" ht="12.75" customHeight="1" x14ac:dyDescent="0.3">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c r="AQ612" s="79"/>
      <c r="AR612" s="79"/>
    </row>
    <row r="613" spans="1:44" ht="12.75" customHeight="1" x14ac:dyDescent="0.3">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c r="AQ613" s="79"/>
      <c r="AR613" s="79"/>
    </row>
    <row r="614" spans="1:44" ht="12.75" customHeight="1" x14ac:dyDescent="0.3">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c r="AQ614" s="79"/>
      <c r="AR614" s="79"/>
    </row>
    <row r="615" spans="1:44" ht="12.75" customHeight="1" x14ac:dyDescent="0.3">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c r="AQ615" s="79"/>
      <c r="AR615" s="79"/>
    </row>
    <row r="616" spans="1:44" ht="12.75" customHeight="1" x14ac:dyDescent="0.3">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c r="AQ616" s="79"/>
      <c r="AR616" s="79"/>
    </row>
    <row r="617" spans="1:44" ht="12.75" customHeight="1" x14ac:dyDescent="0.3">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c r="AQ617" s="79"/>
      <c r="AR617" s="79"/>
    </row>
    <row r="618" spans="1:44" ht="12.75" customHeight="1" x14ac:dyDescent="0.3">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c r="AQ618" s="79"/>
      <c r="AR618" s="79"/>
    </row>
    <row r="619" spans="1:44" ht="12.75" customHeight="1" x14ac:dyDescent="0.3">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c r="AQ619" s="79"/>
      <c r="AR619" s="79"/>
    </row>
    <row r="620" spans="1:44" ht="12.75" customHeight="1" x14ac:dyDescent="0.3">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c r="AQ620" s="79"/>
      <c r="AR620" s="79"/>
    </row>
    <row r="621" spans="1:44" ht="12.75" customHeight="1" x14ac:dyDescent="0.3">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c r="AQ621" s="79"/>
      <c r="AR621" s="79"/>
    </row>
    <row r="622" spans="1:44" ht="12.75" customHeight="1" x14ac:dyDescent="0.3">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c r="AQ622" s="79"/>
      <c r="AR622" s="79"/>
    </row>
    <row r="623" spans="1:44" ht="12.75" customHeight="1" x14ac:dyDescent="0.3">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c r="AQ623" s="79"/>
      <c r="AR623" s="79"/>
    </row>
    <row r="624" spans="1:44" ht="12.75" customHeight="1" x14ac:dyDescent="0.3">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c r="AQ624" s="79"/>
      <c r="AR624" s="79"/>
    </row>
    <row r="625" spans="1:44" ht="12.75" customHeight="1" x14ac:dyDescent="0.3">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c r="AQ625" s="79"/>
      <c r="AR625" s="79"/>
    </row>
    <row r="626" spans="1:44" ht="12.75" customHeight="1" x14ac:dyDescent="0.3">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79"/>
      <c r="AO626" s="79"/>
      <c r="AP626" s="79"/>
      <c r="AQ626" s="79"/>
      <c r="AR626" s="79"/>
    </row>
    <row r="627" spans="1:44" ht="12.75" customHeight="1" x14ac:dyDescent="0.3">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79"/>
      <c r="AO627" s="79"/>
      <c r="AP627" s="79"/>
      <c r="AQ627" s="79"/>
      <c r="AR627" s="79"/>
    </row>
    <row r="628" spans="1:44" ht="12.75" customHeight="1" x14ac:dyDescent="0.3">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79"/>
      <c r="AO628" s="79"/>
      <c r="AP628" s="79"/>
      <c r="AQ628" s="79"/>
      <c r="AR628" s="79"/>
    </row>
    <row r="629" spans="1:44" ht="12.75" customHeight="1" x14ac:dyDescent="0.3">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c r="AQ629" s="79"/>
      <c r="AR629" s="79"/>
    </row>
    <row r="630" spans="1:44" ht="12.75" customHeight="1" x14ac:dyDescent="0.3">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79"/>
      <c r="AO630" s="79"/>
      <c r="AP630" s="79"/>
      <c r="AQ630" s="79"/>
      <c r="AR630" s="79"/>
    </row>
    <row r="631" spans="1:44" ht="12.75" customHeight="1" x14ac:dyDescent="0.3">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c r="AQ631" s="79"/>
      <c r="AR631" s="79"/>
    </row>
    <row r="632" spans="1:44" ht="12.75" customHeight="1" x14ac:dyDescent="0.3">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79"/>
      <c r="AO632" s="79"/>
      <c r="AP632" s="79"/>
      <c r="AQ632" s="79"/>
      <c r="AR632" s="79"/>
    </row>
    <row r="633" spans="1:44" ht="12.75" customHeight="1" x14ac:dyDescent="0.3">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c r="AQ633" s="79"/>
      <c r="AR633" s="79"/>
    </row>
    <row r="634" spans="1:44" ht="12.75" customHeight="1" x14ac:dyDescent="0.3">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c r="AQ634" s="79"/>
      <c r="AR634" s="79"/>
    </row>
    <row r="635" spans="1:44" ht="12.75" customHeight="1" x14ac:dyDescent="0.3">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c r="AQ635" s="79"/>
      <c r="AR635" s="79"/>
    </row>
    <row r="636" spans="1:44" ht="12.75" customHeight="1" x14ac:dyDescent="0.3">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c r="AQ636" s="79"/>
      <c r="AR636" s="79"/>
    </row>
    <row r="637" spans="1:44" ht="12.75" customHeight="1" x14ac:dyDescent="0.3">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79"/>
      <c r="AO637" s="79"/>
      <c r="AP637" s="79"/>
      <c r="AQ637" s="79"/>
      <c r="AR637" s="79"/>
    </row>
    <row r="638" spans="1:44" ht="12.75" customHeight="1" x14ac:dyDescent="0.3">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79"/>
      <c r="AO638" s="79"/>
      <c r="AP638" s="79"/>
      <c r="AQ638" s="79"/>
      <c r="AR638" s="79"/>
    </row>
    <row r="639" spans="1:44" ht="12.75" customHeight="1" x14ac:dyDescent="0.3">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79"/>
      <c r="AO639" s="79"/>
      <c r="AP639" s="79"/>
      <c r="AQ639" s="79"/>
      <c r="AR639" s="79"/>
    </row>
    <row r="640" spans="1:44" ht="12.75" customHeight="1" x14ac:dyDescent="0.3">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79"/>
      <c r="AO640" s="79"/>
      <c r="AP640" s="79"/>
      <c r="AQ640" s="79"/>
      <c r="AR640" s="79"/>
    </row>
    <row r="641" spans="1:44" ht="12.75" customHeight="1" x14ac:dyDescent="0.3">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79"/>
      <c r="AO641" s="79"/>
      <c r="AP641" s="79"/>
      <c r="AQ641" s="79"/>
      <c r="AR641" s="79"/>
    </row>
    <row r="642" spans="1:44" ht="12.75" customHeight="1" x14ac:dyDescent="0.3">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79"/>
      <c r="AO642" s="79"/>
      <c r="AP642" s="79"/>
      <c r="AQ642" s="79"/>
      <c r="AR642" s="79"/>
    </row>
    <row r="643" spans="1:44" ht="12.75" customHeight="1" x14ac:dyDescent="0.3">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79"/>
      <c r="AO643" s="79"/>
      <c r="AP643" s="79"/>
      <c r="AQ643" s="79"/>
      <c r="AR643" s="79"/>
    </row>
    <row r="644" spans="1:44" ht="12.75" customHeight="1" x14ac:dyDescent="0.3">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79"/>
      <c r="AO644" s="79"/>
      <c r="AP644" s="79"/>
      <c r="AQ644" s="79"/>
      <c r="AR644" s="79"/>
    </row>
    <row r="645" spans="1:44" ht="12.75" customHeight="1" x14ac:dyDescent="0.3">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79"/>
      <c r="AO645" s="79"/>
      <c r="AP645" s="79"/>
      <c r="AQ645" s="79"/>
      <c r="AR645" s="79"/>
    </row>
    <row r="646" spans="1:44" ht="12.75" customHeight="1" x14ac:dyDescent="0.3">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79"/>
      <c r="AO646" s="79"/>
      <c r="AP646" s="79"/>
      <c r="AQ646" s="79"/>
      <c r="AR646" s="79"/>
    </row>
    <row r="647" spans="1:44" ht="12.75" customHeight="1" x14ac:dyDescent="0.3">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c r="AQ647" s="79"/>
      <c r="AR647" s="79"/>
    </row>
    <row r="648" spans="1:44" ht="12.75" customHeight="1" x14ac:dyDescent="0.3">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79"/>
      <c r="AO648" s="79"/>
      <c r="AP648" s="79"/>
      <c r="AQ648" s="79"/>
      <c r="AR648" s="79"/>
    </row>
    <row r="649" spans="1:44" ht="12.75" customHeight="1" x14ac:dyDescent="0.3">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c r="AQ649" s="79"/>
      <c r="AR649" s="79"/>
    </row>
    <row r="650" spans="1:44" ht="12.75" customHeight="1" x14ac:dyDescent="0.3">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c r="AQ650" s="79"/>
      <c r="AR650" s="79"/>
    </row>
    <row r="651" spans="1:44" ht="12.75" customHeight="1" x14ac:dyDescent="0.3">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c r="AQ651" s="79"/>
      <c r="AR651" s="79"/>
    </row>
    <row r="652" spans="1:44" ht="12.75" customHeight="1" x14ac:dyDescent="0.3">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c r="AQ652" s="79"/>
      <c r="AR652" s="79"/>
    </row>
    <row r="653" spans="1:44" ht="12.75" customHeight="1" x14ac:dyDescent="0.3">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c r="AQ653" s="79"/>
      <c r="AR653" s="79"/>
    </row>
    <row r="654" spans="1:44" ht="12.75" customHeight="1" x14ac:dyDescent="0.3">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c r="AQ654" s="79"/>
      <c r="AR654" s="79"/>
    </row>
    <row r="655" spans="1:44" ht="12.75" customHeight="1" x14ac:dyDescent="0.3">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c r="AQ655" s="79"/>
      <c r="AR655" s="79"/>
    </row>
    <row r="656" spans="1:44" ht="12.75" customHeight="1" x14ac:dyDescent="0.3">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c r="AQ656" s="79"/>
      <c r="AR656" s="79"/>
    </row>
    <row r="657" spans="1:44" ht="12.75" customHeight="1" x14ac:dyDescent="0.3">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c r="AQ657" s="79"/>
      <c r="AR657" s="79"/>
    </row>
    <row r="658" spans="1:44" ht="12.75" customHeight="1" x14ac:dyDescent="0.3">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c r="AQ658" s="79"/>
      <c r="AR658" s="79"/>
    </row>
    <row r="659" spans="1:44" ht="12.75" customHeight="1" x14ac:dyDescent="0.3">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c r="AQ659" s="79"/>
      <c r="AR659" s="79"/>
    </row>
    <row r="660" spans="1:44" ht="12.75" customHeight="1" x14ac:dyDescent="0.3">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c r="AQ660" s="79"/>
      <c r="AR660" s="79"/>
    </row>
    <row r="661" spans="1:44" ht="12.75" customHeight="1" x14ac:dyDescent="0.3">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c r="AQ661" s="79"/>
      <c r="AR661" s="79"/>
    </row>
    <row r="662" spans="1:44" ht="12.75" customHeight="1" x14ac:dyDescent="0.3">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c r="AQ662" s="79"/>
      <c r="AR662" s="79"/>
    </row>
    <row r="663" spans="1:44" ht="12.75" customHeight="1" x14ac:dyDescent="0.3">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c r="AQ663" s="79"/>
      <c r="AR663" s="79"/>
    </row>
    <row r="664" spans="1:44" ht="12.75" customHeight="1" x14ac:dyDescent="0.3">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c r="AQ664" s="79"/>
      <c r="AR664" s="79"/>
    </row>
    <row r="665" spans="1:44" ht="12.75" customHeight="1" x14ac:dyDescent="0.3">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c r="AQ665" s="79"/>
      <c r="AR665" s="79"/>
    </row>
    <row r="666" spans="1:44" ht="12.75" customHeight="1" x14ac:dyDescent="0.3">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c r="AQ666" s="79"/>
      <c r="AR666" s="79"/>
    </row>
    <row r="667" spans="1:44" ht="12.75" customHeight="1" x14ac:dyDescent="0.3">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c r="AQ667" s="79"/>
      <c r="AR667" s="79"/>
    </row>
    <row r="668" spans="1:44" ht="12.75" customHeight="1" x14ac:dyDescent="0.3">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c r="AQ668" s="79"/>
      <c r="AR668" s="79"/>
    </row>
    <row r="669" spans="1:44" ht="12.75" customHeight="1" x14ac:dyDescent="0.3">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c r="AQ669" s="79"/>
      <c r="AR669" s="79"/>
    </row>
    <row r="670" spans="1:44" ht="12.75" customHeight="1" x14ac:dyDescent="0.3">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c r="AQ670" s="79"/>
      <c r="AR670" s="79"/>
    </row>
    <row r="671" spans="1:44" ht="12.75" customHeight="1" x14ac:dyDescent="0.3">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c r="AQ671" s="79"/>
      <c r="AR671" s="79"/>
    </row>
    <row r="672" spans="1:44" ht="12.75" customHeight="1" x14ac:dyDescent="0.3">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c r="AQ672" s="79"/>
      <c r="AR672" s="79"/>
    </row>
    <row r="673" spans="1:44" ht="12.75" customHeight="1" x14ac:dyDescent="0.3">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c r="AQ673" s="79"/>
      <c r="AR673" s="79"/>
    </row>
    <row r="674" spans="1:44" ht="12.75" customHeight="1" x14ac:dyDescent="0.3">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c r="AQ674" s="79"/>
      <c r="AR674" s="79"/>
    </row>
    <row r="675" spans="1:44" ht="12.75" customHeight="1" x14ac:dyDescent="0.3">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c r="AQ675" s="79"/>
      <c r="AR675" s="79"/>
    </row>
    <row r="676" spans="1:44" ht="12.75" customHeight="1" x14ac:dyDescent="0.3">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c r="AQ676" s="79"/>
      <c r="AR676" s="79"/>
    </row>
    <row r="677" spans="1:44" ht="12.75" customHeight="1" x14ac:dyDescent="0.3">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c r="AQ677" s="79"/>
      <c r="AR677" s="79"/>
    </row>
    <row r="678" spans="1:44" ht="12.75" customHeight="1" x14ac:dyDescent="0.3">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c r="AQ678" s="79"/>
      <c r="AR678" s="79"/>
    </row>
    <row r="679" spans="1:44" ht="12.75" customHeight="1" x14ac:dyDescent="0.3">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c r="AQ679" s="79"/>
      <c r="AR679" s="79"/>
    </row>
    <row r="680" spans="1:44" ht="12.75" customHeight="1" x14ac:dyDescent="0.3">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c r="AQ680" s="79"/>
      <c r="AR680" s="79"/>
    </row>
    <row r="681" spans="1:44" ht="12.75" customHeight="1" x14ac:dyDescent="0.3">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c r="AQ681" s="79"/>
      <c r="AR681" s="79"/>
    </row>
    <row r="682" spans="1:44" ht="12.75" customHeight="1" x14ac:dyDescent="0.3">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c r="AQ682" s="79"/>
      <c r="AR682" s="79"/>
    </row>
    <row r="683" spans="1:44" ht="12.75" customHeight="1" x14ac:dyDescent="0.3">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c r="AQ683" s="79"/>
      <c r="AR683" s="79"/>
    </row>
    <row r="684" spans="1:44" ht="12.75" customHeight="1" x14ac:dyDescent="0.3">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c r="AQ684" s="79"/>
      <c r="AR684" s="79"/>
    </row>
    <row r="685" spans="1:44" ht="12.75" customHeight="1" x14ac:dyDescent="0.3">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c r="AQ685" s="79"/>
      <c r="AR685" s="79"/>
    </row>
    <row r="686" spans="1:44" ht="12.75" customHeight="1" x14ac:dyDescent="0.3">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c r="AQ686" s="79"/>
      <c r="AR686" s="79"/>
    </row>
    <row r="687" spans="1:44" ht="12.75" customHeight="1" x14ac:dyDescent="0.3">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c r="AQ687" s="79"/>
      <c r="AR687" s="79"/>
    </row>
    <row r="688" spans="1:44" ht="12.75" customHeight="1" x14ac:dyDescent="0.3">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c r="AQ688" s="79"/>
      <c r="AR688" s="79"/>
    </row>
    <row r="689" spans="1:44" ht="12.75" customHeight="1" x14ac:dyDescent="0.3">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c r="AQ689" s="79"/>
      <c r="AR689" s="79"/>
    </row>
    <row r="690" spans="1:44" ht="12.75" customHeight="1" x14ac:dyDescent="0.3">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c r="AQ690" s="79"/>
      <c r="AR690" s="79"/>
    </row>
    <row r="691" spans="1:44" ht="12.75" customHeight="1" x14ac:dyDescent="0.3">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c r="AQ691" s="79"/>
      <c r="AR691" s="79"/>
    </row>
    <row r="692" spans="1:44" ht="12.75" customHeight="1" x14ac:dyDescent="0.3">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c r="AQ692" s="79"/>
      <c r="AR692" s="79"/>
    </row>
    <row r="693" spans="1:44" ht="12.75" customHeight="1" x14ac:dyDescent="0.3">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c r="AQ693" s="79"/>
      <c r="AR693" s="79"/>
    </row>
    <row r="694" spans="1:44" ht="12.75" customHeight="1" x14ac:dyDescent="0.3">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c r="AQ694" s="79"/>
      <c r="AR694" s="79"/>
    </row>
    <row r="695" spans="1:44" ht="12.75" customHeight="1" x14ac:dyDescent="0.3">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c r="AQ695" s="79"/>
      <c r="AR695" s="79"/>
    </row>
    <row r="696" spans="1:44" ht="12.75" customHeight="1" x14ac:dyDescent="0.3">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c r="AQ696" s="79"/>
      <c r="AR696" s="79"/>
    </row>
    <row r="697" spans="1:44" ht="12.75" customHeight="1" x14ac:dyDescent="0.3">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c r="AQ697" s="79"/>
      <c r="AR697" s="79"/>
    </row>
    <row r="698" spans="1:44" ht="12.75" customHeight="1" x14ac:dyDescent="0.3">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c r="AQ698" s="79"/>
      <c r="AR698" s="79"/>
    </row>
    <row r="699" spans="1:44" ht="12.75" customHeight="1" x14ac:dyDescent="0.3">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c r="AQ699" s="79"/>
      <c r="AR699" s="79"/>
    </row>
    <row r="700" spans="1:44" ht="12.75" customHeight="1" x14ac:dyDescent="0.3">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c r="AQ700" s="79"/>
      <c r="AR700" s="79"/>
    </row>
    <row r="701" spans="1:44" ht="12.75" customHeight="1" x14ac:dyDescent="0.3">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c r="AQ701" s="79"/>
      <c r="AR701" s="79"/>
    </row>
    <row r="702" spans="1:44" ht="12.75" customHeight="1" x14ac:dyDescent="0.3">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c r="AQ702" s="79"/>
      <c r="AR702" s="79"/>
    </row>
    <row r="703" spans="1:44" ht="12.75" customHeight="1" x14ac:dyDescent="0.3">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c r="AQ703" s="79"/>
      <c r="AR703" s="79"/>
    </row>
    <row r="704" spans="1:44" ht="12.75" customHeight="1" x14ac:dyDescent="0.3">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c r="AQ704" s="79"/>
      <c r="AR704" s="79"/>
    </row>
    <row r="705" spans="1:44" ht="12.75" customHeight="1" x14ac:dyDescent="0.3">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79"/>
      <c r="AR705" s="79"/>
    </row>
    <row r="706" spans="1:44" ht="12.75" customHeight="1" x14ac:dyDescent="0.3">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c r="AQ706" s="79"/>
      <c r="AR706" s="79"/>
    </row>
    <row r="707" spans="1:44" ht="12.75" customHeight="1" x14ac:dyDescent="0.3">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c r="AQ707" s="79"/>
      <c r="AR707" s="79"/>
    </row>
    <row r="708" spans="1:44" ht="12.75" customHeight="1" x14ac:dyDescent="0.3">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c r="AQ708" s="79"/>
      <c r="AR708" s="79"/>
    </row>
    <row r="709" spans="1:44" ht="12.75" customHeight="1" x14ac:dyDescent="0.3">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c r="AQ709" s="79"/>
      <c r="AR709" s="79"/>
    </row>
    <row r="710" spans="1:44" ht="12.75" customHeight="1" x14ac:dyDescent="0.3">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c r="AQ710" s="79"/>
      <c r="AR710" s="79"/>
    </row>
    <row r="711" spans="1:44" ht="12.75" customHeight="1" x14ac:dyDescent="0.3">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c r="AQ711" s="79"/>
      <c r="AR711" s="79"/>
    </row>
    <row r="712" spans="1:44" ht="12.75" customHeight="1" x14ac:dyDescent="0.3">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c r="AQ712" s="79"/>
      <c r="AR712" s="79"/>
    </row>
    <row r="713" spans="1:44" ht="12.75" customHeight="1" x14ac:dyDescent="0.3">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c r="AQ713" s="79"/>
      <c r="AR713" s="79"/>
    </row>
    <row r="714" spans="1:44" ht="12.75" customHeight="1" x14ac:dyDescent="0.3">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c r="AQ714" s="79"/>
      <c r="AR714" s="79"/>
    </row>
    <row r="715" spans="1:44" ht="12.75" customHeight="1" x14ac:dyDescent="0.3">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c r="AQ715" s="79"/>
      <c r="AR715" s="79"/>
    </row>
    <row r="716" spans="1:44" ht="12.75" customHeight="1" x14ac:dyDescent="0.3">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c r="AQ716" s="79"/>
      <c r="AR716" s="79"/>
    </row>
    <row r="717" spans="1:44" ht="12.75" customHeight="1" x14ac:dyDescent="0.3">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c r="AQ717" s="79"/>
      <c r="AR717" s="79"/>
    </row>
    <row r="718" spans="1:44" ht="12.75" customHeight="1" x14ac:dyDescent="0.3">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c r="AQ718" s="79"/>
      <c r="AR718" s="79"/>
    </row>
    <row r="719" spans="1:44" ht="12.75" customHeight="1" x14ac:dyDescent="0.3">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c r="AQ719" s="79"/>
      <c r="AR719" s="79"/>
    </row>
    <row r="720" spans="1:44" ht="12.75" customHeight="1" x14ac:dyDescent="0.3">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c r="AQ720" s="79"/>
      <c r="AR720" s="79"/>
    </row>
    <row r="721" spans="1:44" ht="12.75" customHeight="1" x14ac:dyDescent="0.3">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c r="AQ721" s="79"/>
      <c r="AR721" s="79"/>
    </row>
    <row r="722" spans="1:44" ht="12.75" customHeight="1" x14ac:dyDescent="0.3">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79"/>
      <c r="AO722" s="79"/>
      <c r="AP722" s="79"/>
      <c r="AQ722" s="79"/>
      <c r="AR722" s="79"/>
    </row>
    <row r="723" spans="1:44" ht="12.75" customHeight="1" x14ac:dyDescent="0.3">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79"/>
      <c r="AO723" s="79"/>
      <c r="AP723" s="79"/>
      <c r="AQ723" s="79"/>
      <c r="AR723" s="79"/>
    </row>
    <row r="724" spans="1:44" ht="12.75" customHeight="1" x14ac:dyDescent="0.3">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79"/>
      <c r="AO724" s="79"/>
      <c r="AP724" s="79"/>
      <c r="AQ724" s="79"/>
      <c r="AR724" s="79"/>
    </row>
    <row r="725" spans="1:44" ht="12.75" customHeight="1" x14ac:dyDescent="0.3">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79"/>
      <c r="AO725" s="79"/>
      <c r="AP725" s="79"/>
      <c r="AQ725" s="79"/>
      <c r="AR725" s="79"/>
    </row>
    <row r="726" spans="1:44" ht="12.75" customHeight="1" x14ac:dyDescent="0.3">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79"/>
      <c r="AO726" s="79"/>
      <c r="AP726" s="79"/>
      <c r="AQ726" s="79"/>
      <c r="AR726" s="79"/>
    </row>
    <row r="727" spans="1:44" ht="12.75" customHeight="1" x14ac:dyDescent="0.3">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79"/>
      <c r="AO727" s="79"/>
      <c r="AP727" s="79"/>
      <c r="AQ727" s="79"/>
      <c r="AR727" s="79"/>
    </row>
    <row r="728" spans="1:44" ht="12.75" customHeight="1" x14ac:dyDescent="0.3">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79"/>
      <c r="AO728" s="79"/>
      <c r="AP728" s="79"/>
      <c r="AQ728" s="79"/>
      <c r="AR728" s="79"/>
    </row>
    <row r="729" spans="1:44" ht="12.75" customHeight="1" x14ac:dyDescent="0.3">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79"/>
      <c r="AO729" s="79"/>
      <c r="AP729" s="79"/>
      <c r="AQ729" s="79"/>
      <c r="AR729" s="79"/>
    </row>
    <row r="730" spans="1:44" ht="12.75" customHeight="1" x14ac:dyDescent="0.3">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79"/>
      <c r="AO730" s="79"/>
      <c r="AP730" s="79"/>
      <c r="AQ730" s="79"/>
      <c r="AR730" s="79"/>
    </row>
    <row r="731" spans="1:44" ht="12.75" customHeight="1" x14ac:dyDescent="0.3">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79"/>
      <c r="AO731" s="79"/>
      <c r="AP731" s="79"/>
      <c r="AQ731" s="79"/>
      <c r="AR731" s="79"/>
    </row>
    <row r="732" spans="1:44" ht="12.75" customHeight="1" x14ac:dyDescent="0.3">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79"/>
      <c r="AO732" s="79"/>
      <c r="AP732" s="79"/>
      <c r="AQ732" s="79"/>
      <c r="AR732" s="79"/>
    </row>
    <row r="733" spans="1:44" ht="12.75" customHeight="1" x14ac:dyDescent="0.3">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79"/>
      <c r="AO733" s="79"/>
      <c r="AP733" s="79"/>
      <c r="AQ733" s="79"/>
      <c r="AR733" s="79"/>
    </row>
    <row r="734" spans="1:44" ht="12.75" customHeight="1" x14ac:dyDescent="0.3">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79"/>
      <c r="AO734" s="79"/>
      <c r="AP734" s="79"/>
      <c r="AQ734" s="79"/>
      <c r="AR734" s="79"/>
    </row>
    <row r="735" spans="1:44" ht="12.75" customHeight="1" x14ac:dyDescent="0.3">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79"/>
      <c r="AO735" s="79"/>
      <c r="AP735" s="79"/>
      <c r="AQ735" s="79"/>
      <c r="AR735" s="79"/>
    </row>
    <row r="736" spans="1:44" ht="12.75" customHeight="1" x14ac:dyDescent="0.3">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79"/>
      <c r="AO736" s="79"/>
      <c r="AP736" s="79"/>
      <c r="AQ736" s="79"/>
      <c r="AR736" s="79"/>
    </row>
    <row r="737" spans="1:44" ht="12.75" customHeight="1" x14ac:dyDescent="0.3">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79"/>
      <c r="AO737" s="79"/>
      <c r="AP737" s="79"/>
      <c r="AQ737" s="79"/>
      <c r="AR737" s="79"/>
    </row>
    <row r="738" spans="1:44" ht="12.75" customHeight="1" x14ac:dyDescent="0.3">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79"/>
      <c r="AO738" s="79"/>
      <c r="AP738" s="79"/>
      <c r="AQ738" s="79"/>
      <c r="AR738" s="79"/>
    </row>
    <row r="739" spans="1:44" ht="12.75" customHeight="1" x14ac:dyDescent="0.3">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79"/>
      <c r="AO739" s="79"/>
      <c r="AP739" s="79"/>
      <c r="AQ739" s="79"/>
      <c r="AR739" s="79"/>
    </row>
    <row r="740" spans="1:44" ht="12.75" customHeight="1" x14ac:dyDescent="0.3">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79"/>
      <c r="AO740" s="79"/>
      <c r="AP740" s="79"/>
      <c r="AQ740" s="79"/>
      <c r="AR740" s="79"/>
    </row>
    <row r="741" spans="1:44" ht="12.75" customHeight="1" x14ac:dyDescent="0.3">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79"/>
      <c r="AO741" s="79"/>
      <c r="AP741" s="79"/>
      <c r="AQ741" s="79"/>
      <c r="AR741" s="79"/>
    </row>
    <row r="742" spans="1:44" ht="12.75" customHeight="1" x14ac:dyDescent="0.3">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79"/>
      <c r="AO742" s="79"/>
      <c r="AP742" s="79"/>
      <c r="AQ742" s="79"/>
      <c r="AR742" s="79"/>
    </row>
    <row r="743" spans="1:44" ht="12.75" customHeight="1" x14ac:dyDescent="0.3">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c r="AQ743" s="79"/>
      <c r="AR743" s="79"/>
    </row>
    <row r="744" spans="1:44" ht="12.75" customHeight="1" x14ac:dyDescent="0.3">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c r="AQ744" s="79"/>
      <c r="AR744" s="79"/>
    </row>
    <row r="745" spans="1:44" ht="12.75" customHeight="1" x14ac:dyDescent="0.3">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c r="AQ745" s="79"/>
      <c r="AR745" s="79"/>
    </row>
    <row r="746" spans="1:44" ht="12.75" customHeight="1" x14ac:dyDescent="0.3">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79"/>
      <c r="AO746" s="79"/>
      <c r="AP746" s="79"/>
      <c r="AQ746" s="79"/>
      <c r="AR746" s="79"/>
    </row>
    <row r="747" spans="1:44" ht="12.75" customHeight="1" x14ac:dyDescent="0.3">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79"/>
      <c r="AO747" s="79"/>
      <c r="AP747" s="79"/>
      <c r="AQ747" s="79"/>
      <c r="AR747" s="79"/>
    </row>
    <row r="748" spans="1:44" ht="12.75" customHeight="1" x14ac:dyDescent="0.3">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79"/>
      <c r="AO748" s="79"/>
      <c r="AP748" s="79"/>
      <c r="AQ748" s="79"/>
      <c r="AR748" s="79"/>
    </row>
    <row r="749" spans="1:44" ht="12.75" customHeight="1" x14ac:dyDescent="0.3">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79"/>
      <c r="AO749" s="79"/>
      <c r="AP749" s="79"/>
      <c r="AQ749" s="79"/>
      <c r="AR749" s="79"/>
    </row>
    <row r="750" spans="1:44" ht="12.75" customHeight="1" x14ac:dyDescent="0.3">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79"/>
      <c r="AO750" s="79"/>
      <c r="AP750" s="79"/>
      <c r="AQ750" s="79"/>
      <c r="AR750" s="79"/>
    </row>
    <row r="751" spans="1:44" ht="12.75" customHeight="1" x14ac:dyDescent="0.3">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79"/>
      <c r="AO751" s="79"/>
      <c r="AP751" s="79"/>
      <c r="AQ751" s="79"/>
      <c r="AR751" s="79"/>
    </row>
    <row r="752" spans="1:44" ht="12.75" customHeight="1" x14ac:dyDescent="0.3">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79"/>
      <c r="AO752" s="79"/>
      <c r="AP752" s="79"/>
      <c r="AQ752" s="79"/>
      <c r="AR752" s="79"/>
    </row>
    <row r="753" spans="1:44" ht="12.75" customHeight="1" x14ac:dyDescent="0.3">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79"/>
      <c r="AO753" s="79"/>
      <c r="AP753" s="79"/>
      <c r="AQ753" s="79"/>
      <c r="AR753" s="79"/>
    </row>
    <row r="754" spans="1:44" ht="12.75" customHeight="1" x14ac:dyDescent="0.3">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c r="AO754" s="79"/>
      <c r="AP754" s="79"/>
      <c r="AQ754" s="79"/>
      <c r="AR754" s="79"/>
    </row>
    <row r="755" spans="1:44" ht="12.75" customHeight="1" x14ac:dyDescent="0.3">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c r="AP755" s="79"/>
      <c r="AQ755" s="79"/>
      <c r="AR755" s="79"/>
    </row>
    <row r="756" spans="1:44" ht="12.75" customHeight="1" x14ac:dyDescent="0.3">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c r="AQ756" s="79"/>
      <c r="AR756" s="79"/>
    </row>
    <row r="757" spans="1:44" ht="12.75" customHeight="1" x14ac:dyDescent="0.3">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c r="AQ757" s="79"/>
      <c r="AR757" s="79"/>
    </row>
    <row r="758" spans="1:44" ht="12.75" customHeight="1" x14ac:dyDescent="0.3">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c r="AQ758" s="79"/>
      <c r="AR758" s="79"/>
    </row>
    <row r="759" spans="1:44" ht="12.75" customHeight="1" x14ac:dyDescent="0.3">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c r="AQ759" s="79"/>
      <c r="AR759" s="79"/>
    </row>
    <row r="760" spans="1:44" ht="12.75" customHeight="1" x14ac:dyDescent="0.3">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c r="AQ760" s="79"/>
      <c r="AR760" s="79"/>
    </row>
    <row r="761" spans="1:44" ht="12.75" customHeight="1" x14ac:dyDescent="0.3">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c r="AQ761" s="79"/>
      <c r="AR761" s="79"/>
    </row>
    <row r="762" spans="1:44" ht="12.75" customHeight="1" x14ac:dyDescent="0.3">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c r="AQ762" s="79"/>
      <c r="AR762" s="79"/>
    </row>
    <row r="763" spans="1:44" ht="12.75" customHeight="1" x14ac:dyDescent="0.3">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c r="AQ763" s="79"/>
      <c r="AR763" s="79"/>
    </row>
    <row r="764" spans="1:44" ht="12.75" customHeight="1" x14ac:dyDescent="0.3">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79"/>
      <c r="AO764" s="79"/>
      <c r="AP764" s="79"/>
      <c r="AQ764" s="79"/>
      <c r="AR764" s="79"/>
    </row>
    <row r="765" spans="1:44" ht="12.75" customHeight="1" x14ac:dyDescent="0.3">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79"/>
      <c r="AO765" s="79"/>
      <c r="AP765" s="79"/>
      <c r="AQ765" s="79"/>
      <c r="AR765" s="79"/>
    </row>
    <row r="766" spans="1:44" ht="12.75" customHeight="1" x14ac:dyDescent="0.3">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79"/>
      <c r="AO766" s="79"/>
      <c r="AP766" s="79"/>
      <c r="AQ766" s="79"/>
      <c r="AR766" s="79"/>
    </row>
    <row r="767" spans="1:44" ht="12.75" customHeight="1" x14ac:dyDescent="0.3">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79"/>
      <c r="AO767" s="79"/>
      <c r="AP767" s="79"/>
      <c r="AQ767" s="79"/>
      <c r="AR767" s="79"/>
    </row>
    <row r="768" spans="1:44" ht="12.75" customHeight="1" x14ac:dyDescent="0.3">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79"/>
      <c r="AO768" s="79"/>
      <c r="AP768" s="79"/>
      <c r="AQ768" s="79"/>
      <c r="AR768" s="79"/>
    </row>
    <row r="769" spans="1:44" ht="12.75" customHeight="1" x14ac:dyDescent="0.3">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79"/>
      <c r="AO769" s="79"/>
      <c r="AP769" s="79"/>
      <c r="AQ769" s="79"/>
      <c r="AR769" s="79"/>
    </row>
    <row r="770" spans="1:44" ht="12.75" customHeight="1" x14ac:dyDescent="0.3">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79"/>
      <c r="AO770" s="79"/>
      <c r="AP770" s="79"/>
      <c r="AQ770" s="79"/>
      <c r="AR770" s="79"/>
    </row>
    <row r="771" spans="1:44" ht="12.75" customHeight="1" x14ac:dyDescent="0.3">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79"/>
      <c r="AO771" s="79"/>
      <c r="AP771" s="79"/>
      <c r="AQ771" s="79"/>
      <c r="AR771" s="79"/>
    </row>
    <row r="772" spans="1:44" ht="12.75" customHeight="1" x14ac:dyDescent="0.3">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79"/>
      <c r="AO772" s="79"/>
      <c r="AP772" s="79"/>
      <c r="AQ772" s="79"/>
      <c r="AR772" s="79"/>
    </row>
    <row r="773" spans="1:44" ht="12.75" customHeight="1" x14ac:dyDescent="0.3">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79"/>
      <c r="AO773" s="79"/>
      <c r="AP773" s="79"/>
      <c r="AQ773" s="79"/>
      <c r="AR773" s="79"/>
    </row>
    <row r="774" spans="1:44" ht="12.75" customHeight="1" x14ac:dyDescent="0.3">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c r="AQ774" s="79"/>
      <c r="AR774" s="79"/>
    </row>
    <row r="775" spans="1:44" ht="12.75" customHeight="1" x14ac:dyDescent="0.3">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c r="AQ775" s="79"/>
      <c r="AR775" s="79"/>
    </row>
    <row r="776" spans="1:44" ht="12.75" customHeight="1" x14ac:dyDescent="0.3">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c r="AQ776" s="79"/>
      <c r="AR776" s="79"/>
    </row>
    <row r="777" spans="1:44" ht="12.75" customHeight="1" x14ac:dyDescent="0.3">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c r="AQ777" s="79"/>
      <c r="AR777" s="79"/>
    </row>
    <row r="778" spans="1:44" ht="12.75" customHeight="1" x14ac:dyDescent="0.3">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79"/>
      <c r="AR778" s="79"/>
    </row>
    <row r="779" spans="1:44" ht="12.75" customHeight="1" x14ac:dyDescent="0.3">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c r="AQ779" s="79"/>
      <c r="AR779" s="79"/>
    </row>
    <row r="780" spans="1:44" ht="12.75" customHeight="1" x14ac:dyDescent="0.3">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c r="AQ780" s="79"/>
      <c r="AR780" s="79"/>
    </row>
    <row r="781" spans="1:44" ht="12.75" customHeight="1" x14ac:dyDescent="0.3">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c r="AQ781" s="79"/>
      <c r="AR781" s="79"/>
    </row>
    <row r="782" spans="1:44" ht="12.75" customHeight="1" x14ac:dyDescent="0.3">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79"/>
      <c r="AR782" s="79"/>
    </row>
    <row r="783" spans="1:44" ht="12.75" customHeight="1" x14ac:dyDescent="0.3">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c r="AQ783" s="79"/>
      <c r="AR783" s="79"/>
    </row>
    <row r="784" spans="1:44" ht="12.75" customHeight="1" x14ac:dyDescent="0.3">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c r="AQ784" s="79"/>
      <c r="AR784" s="79"/>
    </row>
    <row r="785" spans="1:44" ht="12.75" customHeight="1" x14ac:dyDescent="0.3">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c r="AQ785" s="79"/>
      <c r="AR785" s="79"/>
    </row>
    <row r="786" spans="1:44" ht="12.75" customHeight="1" x14ac:dyDescent="0.3">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79"/>
      <c r="AR786" s="79"/>
    </row>
    <row r="787" spans="1:44" ht="12.75" customHeight="1" x14ac:dyDescent="0.3">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79"/>
      <c r="AR787" s="79"/>
    </row>
    <row r="788" spans="1:44" ht="12.75" customHeight="1" x14ac:dyDescent="0.3">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79"/>
      <c r="AR788" s="79"/>
    </row>
    <row r="789" spans="1:44" ht="12.75" customHeight="1" x14ac:dyDescent="0.3">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79"/>
      <c r="AR789" s="79"/>
    </row>
    <row r="790" spans="1:44" ht="12.75" customHeight="1" x14ac:dyDescent="0.3">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79"/>
      <c r="AR790" s="79"/>
    </row>
    <row r="791" spans="1:44" ht="12.75" customHeight="1" x14ac:dyDescent="0.3">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79"/>
      <c r="AR791" s="79"/>
    </row>
    <row r="792" spans="1:44" ht="12.75" customHeight="1" x14ac:dyDescent="0.3">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79"/>
      <c r="AR792" s="79"/>
    </row>
    <row r="793" spans="1:44" ht="12.75" customHeight="1" x14ac:dyDescent="0.3">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79"/>
      <c r="AR793" s="79"/>
    </row>
    <row r="794" spans="1:44" ht="12.75" customHeight="1" x14ac:dyDescent="0.3">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79"/>
      <c r="AR794" s="79"/>
    </row>
    <row r="795" spans="1:44" ht="12.75" customHeight="1" x14ac:dyDescent="0.3">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79"/>
      <c r="AR795" s="79"/>
    </row>
    <row r="796" spans="1:44" ht="12.75" customHeight="1" x14ac:dyDescent="0.3">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79"/>
      <c r="AR796" s="79"/>
    </row>
    <row r="797" spans="1:44" ht="12.75" customHeight="1" x14ac:dyDescent="0.3">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79"/>
      <c r="AR797" s="79"/>
    </row>
    <row r="798" spans="1:44" ht="12.75" customHeight="1" x14ac:dyDescent="0.3">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79"/>
      <c r="AR798" s="79"/>
    </row>
    <row r="799" spans="1:44" ht="12.75" customHeight="1" x14ac:dyDescent="0.3">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79"/>
      <c r="AR799" s="79"/>
    </row>
    <row r="800" spans="1:44" ht="12.75" customHeight="1" x14ac:dyDescent="0.3">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79"/>
      <c r="AR800" s="79"/>
    </row>
    <row r="801" spans="1:44" ht="12.75" customHeight="1" x14ac:dyDescent="0.3">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79"/>
      <c r="AR801" s="79"/>
    </row>
    <row r="802" spans="1:44" ht="12.75" customHeight="1" x14ac:dyDescent="0.3">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79"/>
      <c r="AR802" s="79"/>
    </row>
    <row r="803" spans="1:44" ht="12.75" customHeight="1" x14ac:dyDescent="0.3">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79"/>
      <c r="AR803" s="79"/>
    </row>
    <row r="804" spans="1:44" ht="12.75" customHeight="1" x14ac:dyDescent="0.3">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79"/>
      <c r="AR804" s="79"/>
    </row>
    <row r="805" spans="1:44" ht="12.75" customHeight="1" x14ac:dyDescent="0.3">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79"/>
      <c r="AR805" s="79"/>
    </row>
    <row r="806" spans="1:44" ht="12.75" customHeight="1" x14ac:dyDescent="0.3">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79"/>
      <c r="AR806" s="79"/>
    </row>
    <row r="807" spans="1:44" ht="12.75" customHeight="1" x14ac:dyDescent="0.3">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79"/>
      <c r="AR807" s="79"/>
    </row>
    <row r="808" spans="1:44" ht="12.75" customHeight="1" x14ac:dyDescent="0.3">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79"/>
      <c r="AR808" s="79"/>
    </row>
    <row r="809" spans="1:44" ht="12.75" customHeight="1" x14ac:dyDescent="0.3">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79"/>
      <c r="AR809" s="79"/>
    </row>
    <row r="810" spans="1:44" ht="12.75" customHeight="1" x14ac:dyDescent="0.3">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79"/>
      <c r="AR810" s="79"/>
    </row>
    <row r="811" spans="1:44" ht="12.75" customHeight="1" x14ac:dyDescent="0.3">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79"/>
      <c r="AR811" s="79"/>
    </row>
    <row r="812" spans="1:44" ht="12.75" customHeight="1" x14ac:dyDescent="0.3">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79"/>
      <c r="AR812" s="79"/>
    </row>
    <row r="813" spans="1:44" ht="12.75" customHeight="1" x14ac:dyDescent="0.3">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c r="AQ813" s="79"/>
      <c r="AR813" s="79"/>
    </row>
    <row r="814" spans="1:44" ht="12.75" customHeight="1" x14ac:dyDescent="0.3">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c r="AQ814" s="79"/>
      <c r="AR814" s="79"/>
    </row>
    <row r="815" spans="1:44" ht="12.75" customHeight="1" x14ac:dyDescent="0.3">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c r="AQ815" s="79"/>
      <c r="AR815" s="79"/>
    </row>
    <row r="816" spans="1:44" ht="12.75" customHeight="1" x14ac:dyDescent="0.3">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c r="AQ816" s="79"/>
      <c r="AR816" s="79"/>
    </row>
    <row r="817" spans="1:44" ht="12.75" customHeight="1" x14ac:dyDescent="0.3">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c r="AQ817" s="79"/>
      <c r="AR817" s="79"/>
    </row>
    <row r="818" spans="1:44" ht="12.75" customHeight="1" x14ac:dyDescent="0.3">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c r="AQ818" s="79"/>
      <c r="AR818" s="79"/>
    </row>
    <row r="819" spans="1:44" ht="12.75" customHeight="1" x14ac:dyDescent="0.3">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c r="AQ819" s="79"/>
      <c r="AR819" s="79"/>
    </row>
    <row r="820" spans="1:44" ht="12.75" customHeight="1" x14ac:dyDescent="0.3">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c r="AQ820" s="79"/>
      <c r="AR820" s="79"/>
    </row>
    <row r="821" spans="1:44" ht="12.75" customHeight="1" x14ac:dyDescent="0.3">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c r="AQ821" s="79"/>
      <c r="AR821" s="79"/>
    </row>
    <row r="822" spans="1:44" ht="12.75" customHeight="1" x14ac:dyDescent="0.3">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c r="AQ822" s="79"/>
      <c r="AR822" s="79"/>
    </row>
    <row r="823" spans="1:44" ht="12.75" customHeight="1" x14ac:dyDescent="0.3">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c r="AQ823" s="79"/>
      <c r="AR823" s="79"/>
    </row>
    <row r="824" spans="1:44" ht="12.75" customHeight="1" x14ac:dyDescent="0.3">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c r="AQ824" s="79"/>
      <c r="AR824" s="79"/>
    </row>
    <row r="825" spans="1:44" ht="12.75" customHeight="1" x14ac:dyDescent="0.3">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c r="AQ825" s="79"/>
      <c r="AR825" s="79"/>
    </row>
    <row r="826" spans="1:44" ht="12.75" customHeight="1" x14ac:dyDescent="0.3">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c r="AQ826" s="79"/>
      <c r="AR826" s="79"/>
    </row>
    <row r="827" spans="1:44" ht="12.75" customHeight="1" x14ac:dyDescent="0.3">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c r="AQ827" s="79"/>
      <c r="AR827" s="79"/>
    </row>
    <row r="828" spans="1:44" ht="12.75" customHeight="1" x14ac:dyDescent="0.3">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c r="AQ828" s="79"/>
      <c r="AR828" s="79"/>
    </row>
    <row r="829" spans="1:44" ht="12.75" customHeight="1" x14ac:dyDescent="0.3">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c r="AQ829" s="79"/>
      <c r="AR829" s="79"/>
    </row>
    <row r="830" spans="1:44" ht="12.75" customHeight="1" x14ac:dyDescent="0.3">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c r="AQ830" s="79"/>
      <c r="AR830" s="79"/>
    </row>
    <row r="831" spans="1:44" ht="12.75" customHeight="1" x14ac:dyDescent="0.3">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c r="AQ831" s="79"/>
      <c r="AR831" s="79"/>
    </row>
    <row r="832" spans="1:44" ht="12.75" customHeight="1" x14ac:dyDescent="0.3">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c r="AQ832" s="79"/>
      <c r="AR832" s="79"/>
    </row>
    <row r="833" spans="1:44" ht="12.75" customHeight="1" x14ac:dyDescent="0.3">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c r="AQ833" s="79"/>
      <c r="AR833" s="79"/>
    </row>
    <row r="834" spans="1:44" ht="12.75" customHeight="1" x14ac:dyDescent="0.3">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c r="AQ834" s="79"/>
      <c r="AR834" s="79"/>
    </row>
    <row r="835" spans="1:44" ht="12.75" customHeight="1" x14ac:dyDescent="0.3">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c r="AQ835" s="79"/>
      <c r="AR835" s="79"/>
    </row>
    <row r="836" spans="1:44" ht="12.75" customHeight="1" x14ac:dyDescent="0.3">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c r="AQ836" s="79"/>
      <c r="AR836" s="79"/>
    </row>
    <row r="837" spans="1:44" ht="12.75" customHeight="1" x14ac:dyDescent="0.3">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c r="AQ837" s="79"/>
      <c r="AR837" s="79"/>
    </row>
    <row r="838" spans="1:44" ht="12.75" customHeight="1" x14ac:dyDescent="0.3">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c r="AQ838" s="79"/>
      <c r="AR838" s="79"/>
    </row>
    <row r="839" spans="1:44" ht="12.75" customHeight="1" x14ac:dyDescent="0.3">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c r="AQ839" s="79"/>
      <c r="AR839" s="79"/>
    </row>
    <row r="840" spans="1:44" ht="12.75" customHeight="1" x14ac:dyDescent="0.3">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c r="AQ840" s="79"/>
      <c r="AR840" s="79"/>
    </row>
    <row r="841" spans="1:44" ht="12.75" customHeight="1" x14ac:dyDescent="0.3">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c r="AQ841" s="79"/>
      <c r="AR841" s="79"/>
    </row>
    <row r="842" spans="1:44" ht="12.75" customHeight="1" x14ac:dyDescent="0.3">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c r="AQ842" s="79"/>
      <c r="AR842" s="79"/>
    </row>
    <row r="843" spans="1:44" ht="12.75" customHeight="1" x14ac:dyDescent="0.3">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c r="AQ843" s="79"/>
      <c r="AR843" s="79"/>
    </row>
    <row r="844" spans="1:44" ht="12.75" customHeight="1" x14ac:dyDescent="0.3">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c r="AQ844" s="79"/>
      <c r="AR844" s="79"/>
    </row>
    <row r="845" spans="1:44" ht="12.75" customHeight="1" x14ac:dyDescent="0.3">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c r="AQ845" s="79"/>
      <c r="AR845" s="79"/>
    </row>
    <row r="846" spans="1:44" ht="12.75" customHeight="1" x14ac:dyDescent="0.3">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79"/>
      <c r="AR846" s="79"/>
    </row>
    <row r="847" spans="1:44" ht="12.75" customHeight="1" x14ac:dyDescent="0.3">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c r="AQ847" s="79"/>
      <c r="AR847" s="79"/>
    </row>
    <row r="848" spans="1:44" ht="12.75" customHeight="1" x14ac:dyDescent="0.3">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c r="AQ848" s="79"/>
      <c r="AR848" s="79"/>
    </row>
    <row r="849" spans="1:44" ht="12.75" customHeight="1" x14ac:dyDescent="0.3">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c r="AQ849" s="79"/>
      <c r="AR849" s="79"/>
    </row>
    <row r="850" spans="1:44" ht="12.75" customHeight="1" x14ac:dyDescent="0.3">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c r="AQ850" s="79"/>
      <c r="AR850" s="79"/>
    </row>
    <row r="851" spans="1:44" ht="12.75" customHeight="1" x14ac:dyDescent="0.3">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c r="AQ851" s="79"/>
      <c r="AR851" s="79"/>
    </row>
    <row r="852" spans="1:44" ht="12.75" customHeight="1" x14ac:dyDescent="0.3">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c r="AQ852" s="79"/>
      <c r="AR852" s="79"/>
    </row>
    <row r="853" spans="1:44" ht="12.75" customHeight="1" x14ac:dyDescent="0.3">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c r="AQ853" s="79"/>
      <c r="AR853" s="79"/>
    </row>
    <row r="854" spans="1:44" ht="12.75" customHeight="1" x14ac:dyDescent="0.3">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c r="AQ854" s="79"/>
      <c r="AR854" s="79"/>
    </row>
    <row r="855" spans="1:44" ht="12.75" customHeight="1" x14ac:dyDescent="0.3">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c r="AQ855" s="79"/>
      <c r="AR855" s="79"/>
    </row>
    <row r="856" spans="1:44" ht="12.75" customHeight="1" x14ac:dyDescent="0.3">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c r="AQ856" s="79"/>
      <c r="AR856" s="79"/>
    </row>
    <row r="857" spans="1:44" ht="12.75" customHeight="1" x14ac:dyDescent="0.3">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c r="AQ857" s="79"/>
      <c r="AR857" s="79"/>
    </row>
    <row r="858" spans="1:44" ht="12.75" customHeight="1" x14ac:dyDescent="0.3">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c r="AQ858" s="79"/>
      <c r="AR858" s="79"/>
    </row>
    <row r="859" spans="1:44" ht="12.75" customHeight="1" x14ac:dyDescent="0.3">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c r="AQ859" s="79"/>
      <c r="AR859" s="79"/>
    </row>
    <row r="860" spans="1:44" ht="12.75" customHeight="1" x14ac:dyDescent="0.3">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c r="AQ860" s="79"/>
      <c r="AR860" s="79"/>
    </row>
    <row r="861" spans="1:44" ht="12.75" customHeight="1" x14ac:dyDescent="0.3">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c r="AQ861" s="79"/>
      <c r="AR861" s="79"/>
    </row>
    <row r="862" spans="1:44" ht="12.75" customHeight="1" x14ac:dyDescent="0.3">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c r="AQ862" s="79"/>
      <c r="AR862" s="79"/>
    </row>
    <row r="863" spans="1:44" ht="12.75" customHeight="1" x14ac:dyDescent="0.3">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c r="AQ863" s="79"/>
      <c r="AR863" s="79"/>
    </row>
    <row r="864" spans="1:44" ht="12.75" customHeight="1" x14ac:dyDescent="0.3">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c r="AQ864" s="79"/>
      <c r="AR864" s="79"/>
    </row>
    <row r="865" spans="1:44" ht="12.75" customHeight="1" x14ac:dyDescent="0.3">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c r="AQ865" s="79"/>
      <c r="AR865" s="79"/>
    </row>
    <row r="866" spans="1:44" ht="12.75" customHeight="1" x14ac:dyDescent="0.3">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c r="AQ866" s="79"/>
      <c r="AR866" s="79"/>
    </row>
    <row r="867" spans="1:44" ht="12.75" customHeight="1" x14ac:dyDescent="0.3">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c r="AQ867" s="79"/>
      <c r="AR867" s="79"/>
    </row>
    <row r="868" spans="1:44" ht="12.75" customHeight="1" x14ac:dyDescent="0.3">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c r="AQ868" s="79"/>
      <c r="AR868" s="79"/>
    </row>
    <row r="869" spans="1:44" ht="12.75" customHeight="1" x14ac:dyDescent="0.3">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c r="AQ869" s="79"/>
      <c r="AR869" s="79"/>
    </row>
    <row r="870" spans="1:44" ht="12.75" customHeight="1" x14ac:dyDescent="0.3">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79"/>
      <c r="AO870" s="79"/>
      <c r="AP870" s="79"/>
      <c r="AQ870" s="79"/>
      <c r="AR870" s="79"/>
    </row>
    <row r="871" spans="1:44" ht="12.75" customHeight="1" x14ac:dyDescent="0.3">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79"/>
      <c r="AO871" s="79"/>
      <c r="AP871" s="79"/>
      <c r="AQ871" s="79"/>
      <c r="AR871" s="79"/>
    </row>
    <row r="872" spans="1:44" ht="12.75" customHeight="1" x14ac:dyDescent="0.3">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79"/>
      <c r="AO872" s="79"/>
      <c r="AP872" s="79"/>
      <c r="AQ872" s="79"/>
      <c r="AR872" s="79"/>
    </row>
    <row r="873" spans="1:44" ht="12.75" customHeight="1" x14ac:dyDescent="0.3">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79"/>
      <c r="AO873" s="79"/>
      <c r="AP873" s="79"/>
      <c r="AQ873" s="79"/>
      <c r="AR873" s="79"/>
    </row>
    <row r="874" spans="1:44" ht="12.75" customHeight="1" x14ac:dyDescent="0.3">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79"/>
      <c r="AO874" s="79"/>
      <c r="AP874" s="79"/>
      <c r="AQ874" s="79"/>
      <c r="AR874" s="79"/>
    </row>
    <row r="875" spans="1:44" ht="12.75" customHeight="1" x14ac:dyDescent="0.3">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79"/>
      <c r="AO875" s="79"/>
      <c r="AP875" s="79"/>
      <c r="AQ875" s="79"/>
      <c r="AR875" s="79"/>
    </row>
    <row r="876" spans="1:44" ht="12.75" customHeight="1" x14ac:dyDescent="0.3">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79"/>
      <c r="AO876" s="79"/>
      <c r="AP876" s="79"/>
      <c r="AQ876" s="79"/>
      <c r="AR876" s="79"/>
    </row>
    <row r="877" spans="1:44" ht="12.75" customHeight="1" x14ac:dyDescent="0.3">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79"/>
      <c r="AO877" s="79"/>
      <c r="AP877" s="79"/>
      <c r="AQ877" s="79"/>
      <c r="AR877" s="79"/>
    </row>
    <row r="878" spans="1:44" ht="12.75" customHeight="1" x14ac:dyDescent="0.3">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79"/>
      <c r="AO878" s="79"/>
      <c r="AP878" s="79"/>
      <c r="AQ878" s="79"/>
      <c r="AR878" s="79"/>
    </row>
    <row r="879" spans="1:44" ht="12.75" customHeight="1" x14ac:dyDescent="0.3">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79"/>
      <c r="AO879" s="79"/>
      <c r="AP879" s="79"/>
      <c r="AQ879" s="79"/>
      <c r="AR879" s="79"/>
    </row>
    <row r="880" spans="1:44" ht="12.75" customHeight="1" x14ac:dyDescent="0.3">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79"/>
      <c r="AO880" s="79"/>
      <c r="AP880" s="79"/>
      <c r="AQ880" s="79"/>
      <c r="AR880" s="79"/>
    </row>
    <row r="881" spans="1:44" ht="12.75" customHeight="1" x14ac:dyDescent="0.3">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79"/>
      <c r="AO881" s="79"/>
      <c r="AP881" s="79"/>
      <c r="AQ881" s="79"/>
      <c r="AR881" s="79"/>
    </row>
    <row r="882" spans="1:44" ht="12.75" customHeight="1" x14ac:dyDescent="0.3">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79"/>
      <c r="AO882" s="79"/>
      <c r="AP882" s="79"/>
      <c r="AQ882" s="79"/>
      <c r="AR882" s="79"/>
    </row>
    <row r="883" spans="1:44" ht="12.75" customHeight="1" x14ac:dyDescent="0.3">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79"/>
      <c r="AO883" s="79"/>
      <c r="AP883" s="79"/>
      <c r="AQ883" s="79"/>
      <c r="AR883" s="79"/>
    </row>
    <row r="884" spans="1:44" ht="12.75" customHeight="1" x14ac:dyDescent="0.3">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79"/>
      <c r="AO884" s="79"/>
      <c r="AP884" s="79"/>
      <c r="AQ884" s="79"/>
      <c r="AR884" s="79"/>
    </row>
    <row r="885" spans="1:44" ht="12.75" customHeight="1" x14ac:dyDescent="0.3">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79"/>
      <c r="AO885" s="79"/>
      <c r="AP885" s="79"/>
      <c r="AQ885" s="79"/>
      <c r="AR885" s="79"/>
    </row>
    <row r="886" spans="1:44" ht="12.75" customHeight="1" x14ac:dyDescent="0.3">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79"/>
      <c r="AO886" s="79"/>
      <c r="AP886" s="79"/>
      <c r="AQ886" s="79"/>
      <c r="AR886" s="79"/>
    </row>
    <row r="887" spans="1:44" ht="12.75" customHeight="1" x14ac:dyDescent="0.3">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79"/>
      <c r="AO887" s="79"/>
      <c r="AP887" s="79"/>
      <c r="AQ887" s="79"/>
      <c r="AR887" s="79"/>
    </row>
    <row r="888" spans="1:44" ht="12.75" customHeight="1" x14ac:dyDescent="0.3">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79"/>
      <c r="AO888" s="79"/>
      <c r="AP888" s="79"/>
      <c r="AQ888" s="79"/>
      <c r="AR888" s="79"/>
    </row>
    <row r="889" spans="1:44" ht="12.75" customHeight="1" x14ac:dyDescent="0.3">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79"/>
      <c r="AO889" s="79"/>
      <c r="AP889" s="79"/>
      <c r="AQ889" s="79"/>
      <c r="AR889" s="79"/>
    </row>
    <row r="890" spans="1:44" ht="12.75" customHeight="1" x14ac:dyDescent="0.3">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79"/>
      <c r="AO890" s="79"/>
      <c r="AP890" s="79"/>
      <c r="AQ890" s="79"/>
      <c r="AR890" s="79"/>
    </row>
    <row r="891" spans="1:44" ht="12.75" customHeight="1" x14ac:dyDescent="0.3">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79"/>
      <c r="AO891" s="79"/>
      <c r="AP891" s="79"/>
      <c r="AQ891" s="79"/>
      <c r="AR891" s="79"/>
    </row>
    <row r="892" spans="1:44" ht="12.75" customHeight="1" x14ac:dyDescent="0.3">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79"/>
      <c r="AO892" s="79"/>
      <c r="AP892" s="79"/>
      <c r="AQ892" s="79"/>
      <c r="AR892" s="79"/>
    </row>
    <row r="893" spans="1:44" ht="12.75" customHeight="1" x14ac:dyDescent="0.3">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79"/>
      <c r="AO893" s="79"/>
      <c r="AP893" s="79"/>
      <c r="AQ893" s="79"/>
      <c r="AR893" s="79"/>
    </row>
    <row r="894" spans="1:44" ht="12.75" customHeight="1" x14ac:dyDescent="0.3">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79"/>
      <c r="AO894" s="79"/>
      <c r="AP894" s="79"/>
      <c r="AQ894" s="79"/>
      <c r="AR894" s="79"/>
    </row>
    <row r="895" spans="1:44" ht="12.75" customHeight="1" x14ac:dyDescent="0.3">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79"/>
      <c r="AO895" s="79"/>
      <c r="AP895" s="79"/>
      <c r="AQ895" s="79"/>
      <c r="AR895" s="79"/>
    </row>
    <row r="896" spans="1:44" ht="12.75" customHeight="1" x14ac:dyDescent="0.3">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79"/>
      <c r="AO896" s="79"/>
      <c r="AP896" s="79"/>
      <c r="AQ896" s="79"/>
      <c r="AR896" s="79"/>
    </row>
    <row r="897" spans="1:44" ht="12.75" customHeight="1" x14ac:dyDescent="0.3">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79"/>
      <c r="AO897" s="79"/>
      <c r="AP897" s="79"/>
      <c r="AQ897" s="79"/>
      <c r="AR897" s="79"/>
    </row>
    <row r="898" spans="1:44" ht="12.75" customHeight="1" x14ac:dyDescent="0.3">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79"/>
      <c r="AO898" s="79"/>
      <c r="AP898" s="79"/>
      <c r="AQ898" s="79"/>
      <c r="AR898" s="79"/>
    </row>
    <row r="899" spans="1:44" ht="12.75" customHeight="1" x14ac:dyDescent="0.3">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c r="AQ899" s="79"/>
      <c r="AR899" s="79"/>
    </row>
    <row r="900" spans="1:44" ht="12.75" customHeight="1" x14ac:dyDescent="0.3">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c r="AQ900" s="79"/>
      <c r="AR900" s="79"/>
    </row>
    <row r="901" spans="1:44" ht="12.75" customHeight="1" x14ac:dyDescent="0.3">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79"/>
      <c r="AO901" s="79"/>
      <c r="AP901" s="79"/>
      <c r="AQ901" s="79"/>
      <c r="AR901" s="79"/>
    </row>
    <row r="902" spans="1:44" ht="12.75" customHeight="1" x14ac:dyDescent="0.3">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79"/>
      <c r="AO902" s="79"/>
      <c r="AP902" s="79"/>
      <c r="AQ902" s="79"/>
      <c r="AR902" s="79"/>
    </row>
    <row r="903" spans="1:44" ht="12.75" customHeight="1" x14ac:dyDescent="0.3">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79"/>
      <c r="AO903" s="79"/>
      <c r="AP903" s="79"/>
      <c r="AQ903" s="79"/>
      <c r="AR903" s="79"/>
    </row>
    <row r="904" spans="1:44" ht="12.75" customHeight="1" x14ac:dyDescent="0.3">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79"/>
      <c r="AO904" s="79"/>
      <c r="AP904" s="79"/>
      <c r="AQ904" s="79"/>
      <c r="AR904" s="79"/>
    </row>
    <row r="905" spans="1:44" ht="12.75" customHeight="1" x14ac:dyDescent="0.3">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79"/>
      <c r="AO905" s="79"/>
      <c r="AP905" s="79"/>
      <c r="AQ905" s="79"/>
      <c r="AR905" s="79"/>
    </row>
    <row r="906" spans="1:44" ht="12.75" customHeight="1" x14ac:dyDescent="0.3">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79"/>
      <c r="AO906" s="79"/>
      <c r="AP906" s="79"/>
      <c r="AQ906" s="79"/>
      <c r="AR906" s="79"/>
    </row>
    <row r="907" spans="1:44" ht="12.75" customHeight="1" x14ac:dyDescent="0.3">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c r="AQ907" s="79"/>
      <c r="AR907" s="79"/>
    </row>
    <row r="908" spans="1:44" ht="12.75" customHeight="1" x14ac:dyDescent="0.3">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79"/>
      <c r="AO908" s="79"/>
      <c r="AP908" s="79"/>
      <c r="AQ908" s="79"/>
      <c r="AR908" s="79"/>
    </row>
    <row r="909" spans="1:44" ht="12.75" customHeight="1" x14ac:dyDescent="0.3">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79"/>
      <c r="AO909" s="79"/>
      <c r="AP909" s="79"/>
      <c r="AQ909" s="79"/>
      <c r="AR909" s="79"/>
    </row>
    <row r="910" spans="1:44" ht="12.75" customHeight="1" x14ac:dyDescent="0.3">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79"/>
      <c r="AO910" s="79"/>
      <c r="AP910" s="79"/>
      <c r="AQ910" s="79"/>
      <c r="AR910" s="79"/>
    </row>
    <row r="911" spans="1:44" ht="12.75" customHeight="1" x14ac:dyDescent="0.3">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79"/>
      <c r="AO911" s="79"/>
      <c r="AP911" s="79"/>
      <c r="AQ911" s="79"/>
      <c r="AR911" s="79"/>
    </row>
    <row r="912" spans="1:44" ht="12.75" customHeight="1" x14ac:dyDescent="0.3">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c r="AQ912" s="79"/>
      <c r="AR912" s="79"/>
    </row>
    <row r="913" spans="1:44" ht="12.75" customHeight="1" x14ac:dyDescent="0.3">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c r="AQ913" s="79"/>
      <c r="AR913" s="79"/>
    </row>
    <row r="914" spans="1:44" ht="12.75" customHeight="1" x14ac:dyDescent="0.3">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79"/>
      <c r="AO914" s="79"/>
      <c r="AP914" s="79"/>
      <c r="AQ914" s="79"/>
      <c r="AR914" s="79"/>
    </row>
    <row r="915" spans="1:44" ht="12.75" customHeight="1" x14ac:dyDescent="0.3">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79"/>
      <c r="AO915" s="79"/>
      <c r="AP915" s="79"/>
      <c r="AQ915" s="79"/>
      <c r="AR915" s="79"/>
    </row>
    <row r="916" spans="1:44" ht="12.75" customHeight="1" x14ac:dyDescent="0.3">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79"/>
      <c r="AO916" s="79"/>
      <c r="AP916" s="79"/>
      <c r="AQ916" s="79"/>
      <c r="AR916" s="79"/>
    </row>
    <row r="917" spans="1:44" ht="12.75" customHeight="1" x14ac:dyDescent="0.3">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79"/>
      <c r="AO917" s="79"/>
      <c r="AP917" s="79"/>
      <c r="AQ917" s="79"/>
      <c r="AR917" s="79"/>
    </row>
    <row r="918" spans="1:44" ht="12.75" customHeight="1" x14ac:dyDescent="0.3">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79"/>
      <c r="AO918" s="79"/>
      <c r="AP918" s="79"/>
      <c r="AQ918" s="79"/>
      <c r="AR918" s="79"/>
    </row>
    <row r="919" spans="1:44" ht="12.75" customHeight="1" x14ac:dyDescent="0.3">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79"/>
      <c r="AO919" s="79"/>
      <c r="AP919" s="79"/>
      <c r="AQ919" s="79"/>
      <c r="AR919" s="79"/>
    </row>
    <row r="920" spans="1:44" ht="12.75" customHeight="1" x14ac:dyDescent="0.3">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79"/>
      <c r="AO920" s="79"/>
      <c r="AP920" s="79"/>
      <c r="AQ920" s="79"/>
      <c r="AR920" s="79"/>
    </row>
    <row r="921" spans="1:44" ht="12.75" customHeight="1" x14ac:dyDescent="0.3">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79"/>
      <c r="AO921" s="79"/>
      <c r="AP921" s="79"/>
      <c r="AQ921" s="79"/>
      <c r="AR921" s="79"/>
    </row>
    <row r="922" spans="1:44" ht="12.75" customHeight="1" x14ac:dyDescent="0.3">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79"/>
      <c r="AO922" s="79"/>
      <c r="AP922" s="79"/>
      <c r="AQ922" s="79"/>
      <c r="AR922" s="79"/>
    </row>
    <row r="923" spans="1:44" ht="12.75" customHeight="1" x14ac:dyDescent="0.3">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79"/>
      <c r="AO923" s="79"/>
      <c r="AP923" s="79"/>
      <c r="AQ923" s="79"/>
      <c r="AR923" s="79"/>
    </row>
    <row r="924" spans="1:44" ht="12.75" customHeight="1" x14ac:dyDescent="0.3">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79"/>
      <c r="AO924" s="79"/>
      <c r="AP924" s="79"/>
      <c r="AQ924" s="79"/>
      <c r="AR924" s="79"/>
    </row>
    <row r="925" spans="1:44" ht="12.75" customHeight="1" x14ac:dyDescent="0.3">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79"/>
      <c r="AO925" s="79"/>
      <c r="AP925" s="79"/>
      <c r="AQ925" s="79"/>
      <c r="AR925" s="79"/>
    </row>
    <row r="926" spans="1:44" ht="12.75" customHeight="1" x14ac:dyDescent="0.3">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79"/>
      <c r="AO926" s="79"/>
      <c r="AP926" s="79"/>
      <c r="AQ926" s="79"/>
      <c r="AR926" s="79"/>
    </row>
    <row r="927" spans="1:44" ht="12.75" customHeight="1" x14ac:dyDescent="0.3">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79"/>
      <c r="AO927" s="79"/>
      <c r="AP927" s="79"/>
      <c r="AQ927" s="79"/>
      <c r="AR927" s="79"/>
    </row>
    <row r="928" spans="1:44" ht="12.75" customHeight="1" x14ac:dyDescent="0.3">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79"/>
      <c r="AO928" s="79"/>
      <c r="AP928" s="79"/>
      <c r="AQ928" s="79"/>
      <c r="AR928" s="79"/>
    </row>
    <row r="929" spans="1:44" ht="12.75" customHeight="1" x14ac:dyDescent="0.3">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79"/>
      <c r="AO929" s="79"/>
      <c r="AP929" s="79"/>
      <c r="AQ929" s="79"/>
      <c r="AR929" s="79"/>
    </row>
    <row r="930" spans="1:44" ht="12.75" customHeight="1" x14ac:dyDescent="0.3">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79"/>
      <c r="AO930" s="79"/>
      <c r="AP930" s="79"/>
      <c r="AQ930" s="79"/>
      <c r="AR930" s="79"/>
    </row>
    <row r="931" spans="1:44" ht="12.75" customHeight="1" x14ac:dyDescent="0.3">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79"/>
      <c r="AO931" s="79"/>
      <c r="AP931" s="79"/>
      <c r="AQ931" s="79"/>
      <c r="AR931" s="79"/>
    </row>
    <row r="932" spans="1:44" ht="12.75" customHeight="1" x14ac:dyDescent="0.3">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79"/>
      <c r="AO932" s="79"/>
      <c r="AP932" s="79"/>
      <c r="AQ932" s="79"/>
      <c r="AR932" s="79"/>
    </row>
    <row r="933" spans="1:44" ht="12.75" customHeight="1" x14ac:dyDescent="0.3">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79"/>
      <c r="AO933" s="79"/>
      <c r="AP933" s="79"/>
      <c r="AQ933" s="79"/>
      <c r="AR933" s="79"/>
    </row>
    <row r="934" spans="1:44" ht="12.75" customHeight="1" x14ac:dyDescent="0.3">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79"/>
      <c r="AO934" s="79"/>
      <c r="AP934" s="79"/>
      <c r="AQ934" s="79"/>
      <c r="AR934" s="79"/>
    </row>
    <row r="935" spans="1:44" ht="12.75" customHeight="1" x14ac:dyDescent="0.3">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c r="AQ935" s="79"/>
      <c r="AR935" s="79"/>
    </row>
    <row r="936" spans="1:44" ht="12.75" customHeight="1" x14ac:dyDescent="0.3">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79"/>
      <c r="AO936" s="79"/>
      <c r="AP936" s="79"/>
      <c r="AQ936" s="79"/>
      <c r="AR936" s="79"/>
    </row>
    <row r="937" spans="1:44" ht="12.75" customHeight="1" x14ac:dyDescent="0.3">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79"/>
      <c r="AO937" s="79"/>
      <c r="AP937" s="79"/>
      <c r="AQ937" s="79"/>
      <c r="AR937" s="79"/>
    </row>
    <row r="938" spans="1:44" ht="12.75" customHeight="1" x14ac:dyDescent="0.3">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79"/>
      <c r="AO938" s="79"/>
      <c r="AP938" s="79"/>
      <c r="AQ938" s="79"/>
      <c r="AR938" s="79"/>
    </row>
    <row r="939" spans="1:44" ht="12.75" customHeight="1" x14ac:dyDescent="0.3">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79"/>
      <c r="AO939" s="79"/>
      <c r="AP939" s="79"/>
      <c r="AQ939" s="79"/>
      <c r="AR939" s="79"/>
    </row>
    <row r="940" spans="1:44" ht="12.75" customHeight="1" x14ac:dyDescent="0.3">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79"/>
      <c r="AO940" s="79"/>
      <c r="AP940" s="79"/>
      <c r="AQ940" s="79"/>
      <c r="AR940" s="79"/>
    </row>
    <row r="941" spans="1:44" ht="12.75" customHeight="1" x14ac:dyDescent="0.3">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79"/>
      <c r="AO941" s="79"/>
      <c r="AP941" s="79"/>
      <c r="AQ941" s="79"/>
      <c r="AR941" s="79"/>
    </row>
    <row r="942" spans="1:44" ht="12.75" customHeight="1" x14ac:dyDescent="0.3">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79"/>
      <c r="AO942" s="79"/>
      <c r="AP942" s="79"/>
      <c r="AQ942" s="79"/>
      <c r="AR942" s="79"/>
    </row>
    <row r="943" spans="1:44" ht="12.75" customHeight="1" x14ac:dyDescent="0.3">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79"/>
      <c r="AO943" s="79"/>
      <c r="AP943" s="79"/>
      <c r="AQ943" s="79"/>
      <c r="AR943" s="79"/>
    </row>
    <row r="944" spans="1:44" ht="12.75" customHeight="1" x14ac:dyDescent="0.3">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79"/>
      <c r="AO944" s="79"/>
      <c r="AP944" s="79"/>
      <c r="AQ944" s="79"/>
      <c r="AR944" s="79"/>
    </row>
    <row r="945" spans="1:44" ht="12.75" customHeight="1" x14ac:dyDescent="0.3">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79"/>
      <c r="AO945" s="79"/>
      <c r="AP945" s="79"/>
      <c r="AQ945" s="79"/>
      <c r="AR945" s="79"/>
    </row>
    <row r="946" spans="1:44" ht="12.75" customHeight="1" x14ac:dyDescent="0.3">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79"/>
      <c r="AO946" s="79"/>
      <c r="AP946" s="79"/>
      <c r="AQ946" s="79"/>
      <c r="AR946" s="79"/>
    </row>
    <row r="947" spans="1:44" ht="12.75" customHeight="1" x14ac:dyDescent="0.3">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79"/>
      <c r="AO947" s="79"/>
      <c r="AP947" s="79"/>
      <c r="AQ947" s="79"/>
      <c r="AR947" s="79"/>
    </row>
    <row r="948" spans="1:44" ht="12.75" customHeight="1" x14ac:dyDescent="0.3">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79"/>
      <c r="AO948" s="79"/>
      <c r="AP948" s="79"/>
      <c r="AQ948" s="79"/>
      <c r="AR948" s="79"/>
    </row>
    <row r="949" spans="1:44" ht="12.75" customHeight="1" x14ac:dyDescent="0.3">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79"/>
      <c r="AO949" s="79"/>
      <c r="AP949" s="79"/>
      <c r="AQ949" s="79"/>
      <c r="AR949" s="79"/>
    </row>
    <row r="950" spans="1:44" ht="12.75" customHeight="1" x14ac:dyDescent="0.3">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79"/>
      <c r="AO950" s="79"/>
      <c r="AP950" s="79"/>
      <c r="AQ950" s="79"/>
      <c r="AR950" s="79"/>
    </row>
    <row r="951" spans="1:44" ht="12.75" customHeight="1" x14ac:dyDescent="0.3">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79"/>
      <c r="AO951" s="79"/>
      <c r="AP951" s="79"/>
      <c r="AQ951" s="79"/>
      <c r="AR951" s="79"/>
    </row>
    <row r="952" spans="1:44" ht="12.75" customHeight="1" x14ac:dyDescent="0.3">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79"/>
      <c r="AO952" s="79"/>
      <c r="AP952" s="79"/>
      <c r="AQ952" s="79"/>
      <c r="AR952" s="79"/>
    </row>
    <row r="953" spans="1:44" ht="12.75" customHeight="1" x14ac:dyDescent="0.3">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79"/>
      <c r="AO953" s="79"/>
      <c r="AP953" s="79"/>
      <c r="AQ953" s="79"/>
      <c r="AR953" s="79"/>
    </row>
    <row r="954" spans="1:44" ht="12.75" customHeight="1" x14ac:dyDescent="0.3">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79"/>
      <c r="AO954" s="79"/>
      <c r="AP954" s="79"/>
      <c r="AQ954" s="79"/>
      <c r="AR954" s="79"/>
    </row>
    <row r="955" spans="1:44" ht="12.75" customHeight="1" x14ac:dyDescent="0.3">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79"/>
      <c r="AO955" s="79"/>
      <c r="AP955" s="79"/>
      <c r="AQ955" s="79"/>
      <c r="AR955" s="79"/>
    </row>
    <row r="956" spans="1:44" ht="12.75" customHeight="1" x14ac:dyDescent="0.3">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79"/>
      <c r="AO956" s="79"/>
      <c r="AP956" s="79"/>
      <c r="AQ956" s="79"/>
      <c r="AR956" s="79"/>
    </row>
    <row r="957" spans="1:44" ht="12.75" customHeight="1" x14ac:dyDescent="0.3">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79"/>
      <c r="AO957" s="79"/>
      <c r="AP957" s="79"/>
      <c r="AQ957" s="79"/>
      <c r="AR957" s="79"/>
    </row>
    <row r="958" spans="1:44" ht="12.75" customHeight="1" x14ac:dyDescent="0.3">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79"/>
      <c r="AO958" s="79"/>
      <c r="AP958" s="79"/>
      <c r="AQ958" s="79"/>
      <c r="AR958" s="79"/>
    </row>
    <row r="959" spans="1:44" ht="12.75" customHeight="1" x14ac:dyDescent="0.3">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79"/>
      <c r="AO959" s="79"/>
      <c r="AP959" s="79"/>
      <c r="AQ959" s="79"/>
      <c r="AR959" s="79"/>
    </row>
    <row r="960" spans="1:44" ht="12.75" customHeight="1" x14ac:dyDescent="0.3">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79"/>
      <c r="AO960" s="79"/>
      <c r="AP960" s="79"/>
      <c r="AQ960" s="79"/>
      <c r="AR960" s="79"/>
    </row>
    <row r="961" spans="1:44" ht="12.75" customHeight="1" x14ac:dyDescent="0.3">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79"/>
      <c r="AO961" s="79"/>
      <c r="AP961" s="79"/>
      <c r="AQ961" s="79"/>
      <c r="AR961" s="79"/>
    </row>
    <row r="962" spans="1:44" ht="12.75" customHeight="1" x14ac:dyDescent="0.3">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79"/>
      <c r="AO962" s="79"/>
      <c r="AP962" s="79"/>
      <c r="AQ962" s="79"/>
      <c r="AR962" s="79"/>
    </row>
    <row r="963" spans="1:44" ht="12.75" customHeight="1" x14ac:dyDescent="0.3">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79"/>
      <c r="AO963" s="79"/>
      <c r="AP963" s="79"/>
      <c r="AQ963" s="79"/>
      <c r="AR963" s="79"/>
    </row>
    <row r="964" spans="1:44" ht="12.75" customHeight="1" x14ac:dyDescent="0.3">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79"/>
      <c r="AO964" s="79"/>
      <c r="AP964" s="79"/>
      <c r="AQ964" s="79"/>
      <c r="AR964" s="79"/>
    </row>
    <row r="965" spans="1:44" ht="12.75" customHeight="1" x14ac:dyDescent="0.3">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79"/>
      <c r="AO965" s="79"/>
      <c r="AP965" s="79"/>
      <c r="AQ965" s="79"/>
      <c r="AR965" s="79"/>
    </row>
    <row r="966" spans="1:44" ht="12.75" customHeight="1" x14ac:dyDescent="0.3">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79"/>
      <c r="AO966" s="79"/>
      <c r="AP966" s="79"/>
      <c r="AQ966" s="79"/>
      <c r="AR966" s="79"/>
    </row>
    <row r="967" spans="1:44" ht="12.75" customHeight="1" x14ac:dyDescent="0.3">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79"/>
      <c r="AO967" s="79"/>
      <c r="AP967" s="79"/>
      <c r="AQ967" s="79"/>
      <c r="AR967" s="79"/>
    </row>
    <row r="968" spans="1:44" ht="12.75" customHeight="1" x14ac:dyDescent="0.3">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79"/>
      <c r="AO968" s="79"/>
      <c r="AP968" s="79"/>
      <c r="AQ968" s="79"/>
      <c r="AR968" s="79"/>
    </row>
    <row r="969" spans="1:44" ht="12.75" customHeight="1" x14ac:dyDescent="0.3">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79"/>
      <c r="AO969" s="79"/>
      <c r="AP969" s="79"/>
      <c r="AQ969" s="79"/>
      <c r="AR969" s="79"/>
    </row>
    <row r="970" spans="1:44" ht="12.75" customHeight="1" x14ac:dyDescent="0.3">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79"/>
      <c r="AO970" s="79"/>
      <c r="AP970" s="79"/>
      <c r="AQ970" s="79"/>
      <c r="AR970" s="79"/>
    </row>
    <row r="971" spans="1:44" ht="12.75" customHeight="1" x14ac:dyDescent="0.3">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79"/>
      <c r="AO971" s="79"/>
      <c r="AP971" s="79"/>
      <c r="AQ971" s="79"/>
      <c r="AR971" s="79"/>
    </row>
    <row r="972" spans="1:44" ht="12.75" customHeight="1" x14ac:dyDescent="0.3">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c r="AQ972" s="79"/>
      <c r="AR972" s="79"/>
    </row>
    <row r="973" spans="1:44" ht="12.75" customHeight="1" x14ac:dyDescent="0.3">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79"/>
      <c r="AO973" s="79"/>
      <c r="AP973" s="79"/>
      <c r="AQ973" s="79"/>
      <c r="AR973" s="79"/>
    </row>
    <row r="974" spans="1:44" ht="12.75" customHeight="1" x14ac:dyDescent="0.3">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c r="AQ974" s="79"/>
      <c r="AR974" s="79"/>
    </row>
    <row r="975" spans="1:44" ht="12.75" customHeight="1" x14ac:dyDescent="0.3">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c r="AQ975" s="79"/>
      <c r="AR975" s="79"/>
    </row>
    <row r="976" spans="1:44" ht="12.75" customHeight="1" x14ac:dyDescent="0.3">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c r="AQ976" s="79"/>
      <c r="AR976" s="79"/>
    </row>
    <row r="977" spans="1:44" ht="12.75" customHeight="1" x14ac:dyDescent="0.3">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c r="AQ977" s="79"/>
      <c r="AR977" s="79"/>
    </row>
    <row r="978" spans="1:44" ht="12.75" customHeight="1" x14ac:dyDescent="0.3">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c r="AQ978" s="79"/>
      <c r="AR978" s="79"/>
    </row>
    <row r="979" spans="1:44" ht="12.75" customHeight="1" x14ac:dyDescent="0.3">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c r="AQ979" s="79"/>
      <c r="AR979" s="79"/>
    </row>
    <row r="980" spans="1:44" ht="12.75" customHeight="1" x14ac:dyDescent="0.3">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row>
    <row r="981" spans="1:44" ht="12.75" customHeight="1" x14ac:dyDescent="0.3">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row>
    <row r="982" spans="1:44" ht="12.75" customHeight="1" x14ac:dyDescent="0.3">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c r="AQ982" s="79"/>
      <c r="AR982" s="79"/>
    </row>
    <row r="983" spans="1:44" ht="12.75" customHeight="1" x14ac:dyDescent="0.3">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c r="AQ983" s="79"/>
      <c r="AR983" s="79"/>
    </row>
    <row r="984" spans="1:44" ht="12.75" customHeight="1" x14ac:dyDescent="0.3">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c r="AQ984" s="79"/>
      <c r="AR984" s="79"/>
    </row>
    <row r="985" spans="1:44" ht="12.75" customHeight="1" x14ac:dyDescent="0.3">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c r="AQ985" s="79"/>
      <c r="AR985" s="79"/>
    </row>
    <row r="986" spans="1:44" ht="12.75" customHeight="1" x14ac:dyDescent="0.3">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c r="AQ986" s="79"/>
      <c r="AR986" s="79"/>
    </row>
    <row r="987" spans="1:44" ht="12.75" customHeight="1" x14ac:dyDescent="0.3">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c r="AQ987" s="79"/>
      <c r="AR987" s="79"/>
    </row>
    <row r="988" spans="1:44" ht="12.75" customHeight="1" x14ac:dyDescent="0.3">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c r="AQ988" s="79"/>
      <c r="AR988" s="79"/>
    </row>
    <row r="989" spans="1:44" ht="12.75" customHeight="1" x14ac:dyDescent="0.3">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c r="AQ989" s="79"/>
      <c r="AR989" s="79"/>
    </row>
    <row r="990" spans="1:44" ht="12.75" customHeight="1" x14ac:dyDescent="0.3">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c r="AQ990" s="79"/>
      <c r="AR990" s="79"/>
    </row>
    <row r="991" spans="1:44" ht="12.75" customHeight="1" x14ac:dyDescent="0.3">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c r="AQ991" s="79"/>
      <c r="AR991" s="79"/>
    </row>
    <row r="992" spans="1:44" ht="12.75" customHeight="1" x14ac:dyDescent="0.3">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c r="AQ992" s="79"/>
      <c r="AR992" s="79"/>
    </row>
    <row r="993" spans="1:44" ht="12.75" customHeight="1" x14ac:dyDescent="0.3">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c r="AQ993" s="79"/>
      <c r="AR993" s="79"/>
    </row>
    <row r="994" spans="1:44" ht="12.75" customHeight="1" x14ac:dyDescent="0.3">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79"/>
      <c r="AO994" s="79"/>
      <c r="AP994" s="79"/>
      <c r="AQ994" s="79"/>
      <c r="AR994" s="79"/>
    </row>
    <row r="995" spans="1:44" ht="12.75" customHeight="1" x14ac:dyDescent="0.3">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79"/>
      <c r="AO995" s="79"/>
      <c r="AP995" s="79"/>
      <c r="AQ995" s="79"/>
      <c r="AR995" s="79"/>
    </row>
    <row r="996" spans="1:44" ht="12.75" customHeight="1" x14ac:dyDescent="0.3">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79"/>
      <c r="AO996" s="79"/>
      <c r="AP996" s="79"/>
      <c r="AQ996" s="79"/>
      <c r="AR996" s="79"/>
    </row>
    <row r="997" spans="1:44" ht="12.75" customHeight="1" x14ac:dyDescent="0.3">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c r="AD997" s="79"/>
      <c r="AE997" s="79"/>
      <c r="AF997" s="79"/>
      <c r="AG997" s="79"/>
      <c r="AH997" s="79"/>
      <c r="AI997" s="79"/>
      <c r="AJ997" s="79"/>
      <c r="AK997" s="79"/>
      <c r="AL997" s="79"/>
      <c r="AM997" s="79"/>
      <c r="AN997" s="79"/>
      <c r="AO997" s="79"/>
      <c r="AP997" s="79"/>
      <c r="AQ997" s="79"/>
      <c r="AR997" s="79"/>
    </row>
    <row r="998" spans="1:44" ht="12.75" customHeight="1" x14ac:dyDescent="0.3">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c r="AD998" s="79"/>
      <c r="AE998" s="79"/>
      <c r="AF998" s="79"/>
      <c r="AG998" s="79"/>
      <c r="AH998" s="79"/>
      <c r="AI998" s="79"/>
      <c r="AJ998" s="79"/>
      <c r="AK998" s="79"/>
      <c r="AL998" s="79"/>
      <c r="AM998" s="79"/>
      <c r="AN998" s="79"/>
      <c r="AO998" s="79"/>
      <c r="AP998" s="79"/>
      <c r="AQ998" s="79"/>
      <c r="AR998" s="79"/>
    </row>
    <row r="999" spans="1:44" ht="12.75" customHeight="1" x14ac:dyDescent="0.3">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c r="AD999" s="79"/>
      <c r="AE999" s="79"/>
      <c r="AF999" s="79"/>
      <c r="AG999" s="79"/>
      <c r="AH999" s="79"/>
      <c r="AI999" s="79"/>
      <c r="AJ999" s="79"/>
      <c r="AK999" s="79"/>
      <c r="AL999" s="79"/>
      <c r="AM999" s="79"/>
      <c r="AN999" s="79"/>
      <c r="AO999" s="79"/>
      <c r="AP999" s="79"/>
      <c r="AQ999" s="79"/>
      <c r="AR999" s="79"/>
    </row>
    <row r="1000" spans="1:44" ht="12.75" customHeight="1" x14ac:dyDescent="0.3">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c r="AD1000" s="79"/>
      <c r="AE1000" s="79"/>
      <c r="AF1000" s="79"/>
      <c r="AG1000" s="79"/>
      <c r="AH1000" s="79"/>
      <c r="AI1000" s="79"/>
      <c r="AJ1000" s="79"/>
      <c r="AK1000" s="79"/>
      <c r="AL1000" s="79"/>
      <c r="AM1000" s="79"/>
      <c r="AN1000" s="79"/>
      <c r="AO1000" s="79"/>
      <c r="AP1000" s="79"/>
      <c r="AQ1000" s="79"/>
      <c r="AR1000" s="79"/>
    </row>
  </sheetData>
  <mergeCells count="21">
    <mergeCell ref="A1:G1"/>
    <mergeCell ref="H1:N1"/>
    <mergeCell ref="O1:V1"/>
    <mergeCell ref="W1:AD1"/>
    <mergeCell ref="AE1:AM1"/>
    <mergeCell ref="A36:A39"/>
    <mergeCell ref="B36:B37"/>
    <mergeCell ref="B38:B39"/>
    <mergeCell ref="B8:B9"/>
    <mergeCell ref="B10:B11"/>
    <mergeCell ref="A13:A18"/>
    <mergeCell ref="B17:B18"/>
    <mergeCell ref="A19:A21"/>
    <mergeCell ref="B19:B21"/>
    <mergeCell ref="A22:A27"/>
    <mergeCell ref="A3:A12"/>
    <mergeCell ref="B3:B5"/>
    <mergeCell ref="B22:B24"/>
    <mergeCell ref="B25:B26"/>
    <mergeCell ref="A28:A35"/>
    <mergeCell ref="B32:B33"/>
  </mergeCells>
  <conditionalFormatting sqref="L3:L39 S4 S9 S14:S20 S29 S32:S33 S35">
    <cfRule type="containsText" dxfId="15" priority="1" operator="containsText" text="Óptimo">
      <formula>NOT(ISERROR(SEARCH(("Óptimo"),(L3))))</formula>
    </cfRule>
  </conditionalFormatting>
  <conditionalFormatting sqref="L3:L39 S4 S9 S14:S20 S29 S32:S33 S35">
    <cfRule type="containsText" dxfId="14" priority="2" operator="containsText" text="Crítico">
      <formula>NOT(ISERROR(SEARCH(("Crítico"),(L3))))</formula>
    </cfRule>
  </conditionalFormatting>
  <conditionalFormatting sqref="L3:L39 S4 S9 S14:S20 S29 S32:S33 S35">
    <cfRule type="containsText" dxfId="13" priority="3" operator="containsText" text="Sobrecumplimiento">
      <formula>NOT(ISERROR(SEARCH(("Sobrecumplimiento"),(L3))))</formula>
    </cfRule>
  </conditionalFormatting>
  <conditionalFormatting sqref="L3:L39 S4 S9 S14:S20 S29 S32:S33 S35">
    <cfRule type="containsText" dxfId="12" priority="4" operator="containsText" text="Riesgo">
      <formula>NOT(ISERROR(SEARCH(("Riesgo"),(L3))))</formula>
    </cfRule>
  </conditionalFormatting>
  <conditionalFormatting sqref="S3:S39">
    <cfRule type="containsText" dxfId="11" priority="5" operator="containsText" text="Óptimo">
      <formula>NOT(ISERROR(SEARCH(("Óptimo"),(S3))))</formula>
    </cfRule>
  </conditionalFormatting>
  <conditionalFormatting sqref="S3:S39">
    <cfRule type="containsText" dxfId="10" priority="6" operator="containsText" text="Crítico">
      <formula>NOT(ISERROR(SEARCH(("Crítico"),(S3))))</formula>
    </cfRule>
  </conditionalFormatting>
  <conditionalFormatting sqref="S3:S39">
    <cfRule type="containsText" dxfId="9" priority="7" operator="containsText" text="Sobrecumplimiento">
      <formula>NOT(ISERROR(SEARCH(("Sobrecumplimiento"),(S3))))</formula>
    </cfRule>
  </conditionalFormatting>
  <conditionalFormatting sqref="S3:S39">
    <cfRule type="containsText" dxfId="8" priority="8" operator="containsText" text="Riesgo">
      <formula>NOT(ISERROR(SEARCH(("Riesgo"),(S3))))</formula>
    </cfRule>
  </conditionalFormatting>
  <conditionalFormatting sqref="AA3:AA39">
    <cfRule type="containsText" dxfId="7" priority="9" operator="containsText" text="Óptimo">
      <formula>NOT(ISERROR(SEARCH(("Óptimo"),(AA3))))</formula>
    </cfRule>
  </conditionalFormatting>
  <conditionalFormatting sqref="AA3:AA39">
    <cfRule type="containsText" dxfId="6" priority="10" operator="containsText" text="Crítico">
      <formula>NOT(ISERROR(SEARCH(("Crítico"),(AA3))))</formula>
    </cfRule>
  </conditionalFormatting>
  <conditionalFormatting sqref="AA3:AA39">
    <cfRule type="containsText" dxfId="5" priority="11" operator="containsText" text="Sobrecumplimiento">
      <formula>NOT(ISERROR(SEARCH(("Sobrecumplimiento"),(AA3))))</formula>
    </cfRule>
  </conditionalFormatting>
  <conditionalFormatting sqref="AA3:AA39">
    <cfRule type="containsText" dxfId="4" priority="12" operator="containsText" text="Riesgo">
      <formula>NOT(ISERROR(SEARCH(("Riesgo"),(AA3))))</formula>
    </cfRule>
  </conditionalFormatting>
  <conditionalFormatting sqref="AI3:AI39">
    <cfRule type="containsText" dxfId="3" priority="13" operator="containsText" text="Óptimo">
      <formula>NOT(ISERROR(SEARCH(("Óptimo"),(AI3))))</formula>
    </cfRule>
  </conditionalFormatting>
  <conditionalFormatting sqref="AI3:AI39">
    <cfRule type="containsText" dxfId="2" priority="14" operator="containsText" text="Crítico">
      <formula>NOT(ISERROR(SEARCH(("Crítico"),(AI3))))</formula>
    </cfRule>
  </conditionalFormatting>
  <conditionalFormatting sqref="AI3:AI39">
    <cfRule type="containsText" dxfId="1" priority="15" operator="containsText" text="Sobrecumplimiento">
      <formula>NOT(ISERROR(SEARCH(("Sobrecumplimiento"),(AI3))))</formula>
    </cfRule>
  </conditionalFormatting>
  <conditionalFormatting sqref="AI3:AI39">
    <cfRule type="containsText" dxfId="0" priority="16" operator="containsText" text="Riesgo">
      <formula>NOT(ISERROR(SEARCH(("Riesgo"),(AI3))))</formula>
    </cfRule>
  </conditionalFormatting>
  <hyperlinks>
    <hyperlink ref="AB4" r:id="rId1" xr:uid="{00000000-0004-0000-0000-000000000000}"/>
    <hyperlink ref="AB5" r:id="rId2" xr:uid="{00000000-0004-0000-0000-000001000000}"/>
    <hyperlink ref="AB33" r:id="rId3" xr:uid="{00000000-0004-0000-0000-000002000000}"/>
  </hyperlinks>
  <pageMargins left="0.31496062992125984" right="0.31496062992125984" top="0.35433070866141736" bottom="0.35433070866141736" header="0" footer="0"/>
  <pageSetup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Z1000"/>
  <sheetViews>
    <sheetView showGridLines="0" zoomScale="77" zoomScaleNormal="77" workbookViewId="0">
      <pane xSplit="8" ySplit="4" topLeftCell="I5" activePane="bottomRight" state="frozen"/>
      <selection pane="topRight" activeCell="I1" sqref="I1"/>
      <selection pane="bottomLeft" activeCell="A5" sqref="A5"/>
      <selection pane="bottomRight" activeCell="I4" sqref="I1:L1048576"/>
    </sheetView>
  </sheetViews>
  <sheetFormatPr baseColWidth="10" defaultColWidth="14.3984375" defaultRowHeight="15" customHeight="1" x14ac:dyDescent="0.3"/>
  <cols>
    <col min="1" max="2" width="13" customWidth="1"/>
    <col min="3" max="3" width="8.09765625" customWidth="1"/>
    <col min="4" max="4" width="28.8984375" customWidth="1"/>
    <col min="5" max="5" width="18" customWidth="1"/>
    <col min="6" max="6" width="15.8984375" customWidth="1"/>
    <col min="7" max="7" width="11.8984375" customWidth="1"/>
    <col min="8" max="8" width="11.59765625" customWidth="1"/>
    <col min="9" max="9" width="62" hidden="1" customWidth="1"/>
    <col min="10" max="10" width="59.09765625" hidden="1" customWidth="1"/>
    <col min="11" max="11" width="73.69921875" hidden="1" customWidth="1"/>
    <col min="12" max="12" width="68" hidden="1" customWidth="1"/>
    <col min="13" max="13" width="84.296875" customWidth="1"/>
    <col min="14" max="14" width="61.8984375" customWidth="1"/>
    <col min="15" max="15" width="61.8984375" hidden="1" customWidth="1"/>
    <col min="16" max="17" width="49.3984375" hidden="1" customWidth="1"/>
    <col min="18" max="24" width="15.8984375" customWidth="1"/>
  </cols>
  <sheetData>
    <row r="1" spans="1:26" ht="39.75" customHeight="1" x14ac:dyDescent="0.3">
      <c r="A1" s="178" t="s">
        <v>639</v>
      </c>
      <c r="B1" s="165"/>
      <c r="C1" s="165"/>
      <c r="D1" s="165"/>
      <c r="E1" s="165"/>
      <c r="F1" s="165"/>
      <c r="G1" s="165"/>
      <c r="H1" s="165"/>
      <c r="I1" s="165"/>
      <c r="J1" s="165"/>
      <c r="K1" s="165"/>
      <c r="L1" s="165"/>
      <c r="M1" s="165"/>
      <c r="N1" s="165"/>
      <c r="O1" s="165"/>
      <c r="P1" s="165"/>
      <c r="Q1" s="166"/>
      <c r="R1" s="80"/>
      <c r="S1" s="80"/>
      <c r="T1" s="80"/>
      <c r="U1" s="80"/>
      <c r="V1" s="80"/>
      <c r="W1" s="80"/>
      <c r="X1" s="80"/>
      <c r="Y1" s="81"/>
      <c r="Z1" s="81"/>
    </row>
    <row r="2" spans="1:26" ht="39.75" customHeight="1" x14ac:dyDescent="0.3">
      <c r="A2" s="82" t="s">
        <v>5</v>
      </c>
      <c r="B2" s="82" t="s">
        <v>6</v>
      </c>
      <c r="C2" s="172" t="s">
        <v>640</v>
      </c>
      <c r="D2" s="165"/>
      <c r="E2" s="165"/>
      <c r="F2" s="165"/>
      <c r="G2" s="165"/>
      <c r="H2" s="166"/>
      <c r="I2" s="172"/>
      <c r="J2" s="166"/>
      <c r="K2" s="83"/>
      <c r="L2" s="83"/>
      <c r="M2" s="83"/>
      <c r="N2" s="84"/>
      <c r="O2" s="83"/>
      <c r="P2" s="83"/>
      <c r="Q2" s="83"/>
      <c r="R2" s="80"/>
      <c r="S2" s="80"/>
      <c r="T2" s="80"/>
      <c r="U2" s="80"/>
      <c r="V2" s="80"/>
      <c r="W2" s="80"/>
      <c r="X2" s="80"/>
      <c r="Y2" s="81"/>
      <c r="Z2" s="81"/>
    </row>
    <row r="3" spans="1:26" ht="39.75" customHeight="1" x14ac:dyDescent="0.3">
      <c r="A3" s="170" t="s">
        <v>32</v>
      </c>
      <c r="B3" s="173" t="s">
        <v>33</v>
      </c>
      <c r="C3" s="171" t="s">
        <v>34</v>
      </c>
      <c r="D3" s="165"/>
      <c r="E3" s="165"/>
      <c r="F3" s="165"/>
      <c r="G3" s="165"/>
      <c r="H3" s="166"/>
      <c r="I3" s="172" t="s">
        <v>641</v>
      </c>
      <c r="J3" s="165"/>
      <c r="K3" s="165"/>
      <c r="L3" s="165"/>
      <c r="M3" s="165"/>
      <c r="N3" s="165"/>
      <c r="O3" s="165"/>
      <c r="P3" s="165"/>
      <c r="Q3" s="166"/>
      <c r="R3" s="80"/>
      <c r="S3" s="80"/>
      <c r="T3" s="80"/>
      <c r="U3" s="80"/>
      <c r="V3" s="80"/>
      <c r="W3" s="80"/>
      <c r="X3" s="80"/>
      <c r="Y3" s="81"/>
      <c r="Z3" s="81"/>
    </row>
    <row r="4" spans="1:26" ht="39.75" customHeight="1" x14ac:dyDescent="0.3">
      <c r="A4" s="154"/>
      <c r="B4" s="154"/>
      <c r="C4" s="85" t="s">
        <v>642</v>
      </c>
      <c r="D4" s="85" t="s">
        <v>643</v>
      </c>
      <c r="E4" s="85" t="s">
        <v>644</v>
      </c>
      <c r="F4" s="86" t="s">
        <v>645</v>
      </c>
      <c r="G4" s="87" t="s">
        <v>646</v>
      </c>
      <c r="H4" s="87" t="s">
        <v>647</v>
      </c>
      <c r="I4" s="85" t="s">
        <v>648</v>
      </c>
      <c r="J4" s="88" t="s">
        <v>649</v>
      </c>
      <c r="K4" s="85" t="s">
        <v>650</v>
      </c>
      <c r="L4" s="89" t="s">
        <v>651</v>
      </c>
      <c r="M4" s="85" t="s">
        <v>652</v>
      </c>
      <c r="N4" s="89" t="s">
        <v>653</v>
      </c>
      <c r="O4" s="85" t="s">
        <v>654</v>
      </c>
      <c r="P4" s="89" t="s">
        <v>655</v>
      </c>
      <c r="Q4" s="85" t="s">
        <v>656</v>
      </c>
      <c r="R4" s="80"/>
      <c r="S4" s="80"/>
      <c r="T4" s="80"/>
      <c r="U4" s="80"/>
      <c r="V4" s="80"/>
      <c r="W4" s="80"/>
      <c r="X4" s="80"/>
      <c r="Y4" s="81"/>
      <c r="Z4" s="81"/>
    </row>
    <row r="5" spans="1:26" ht="39.75" customHeight="1" x14ac:dyDescent="0.3">
      <c r="A5" s="154"/>
      <c r="B5" s="154"/>
      <c r="C5" s="90">
        <v>1</v>
      </c>
      <c r="D5" s="29" t="s">
        <v>657</v>
      </c>
      <c r="E5" s="52" t="s">
        <v>658</v>
      </c>
      <c r="F5" s="91"/>
      <c r="G5" s="91">
        <v>44565</v>
      </c>
      <c r="H5" s="91">
        <v>44926</v>
      </c>
      <c r="I5" s="31" t="s">
        <v>659</v>
      </c>
      <c r="J5" s="29" t="s">
        <v>660</v>
      </c>
      <c r="K5" s="29" t="s">
        <v>661</v>
      </c>
      <c r="L5" s="29" t="s">
        <v>662</v>
      </c>
      <c r="M5" s="29" t="s">
        <v>663</v>
      </c>
      <c r="N5" s="29" t="s">
        <v>664</v>
      </c>
      <c r="O5" s="29"/>
      <c r="P5" s="29"/>
      <c r="Q5" s="29"/>
      <c r="R5" s="80"/>
      <c r="S5" s="80"/>
      <c r="T5" s="80"/>
      <c r="U5" s="80"/>
      <c r="V5" s="80"/>
      <c r="W5" s="80"/>
      <c r="X5" s="80"/>
      <c r="Y5" s="81"/>
      <c r="Z5" s="81"/>
    </row>
    <row r="6" spans="1:26" ht="39.75" customHeight="1" x14ac:dyDescent="0.3">
      <c r="A6" s="154"/>
      <c r="B6" s="154"/>
      <c r="C6" s="90">
        <v>2</v>
      </c>
      <c r="D6" s="29" t="s">
        <v>665</v>
      </c>
      <c r="E6" s="52" t="s">
        <v>658</v>
      </c>
      <c r="F6" s="91"/>
      <c r="G6" s="91">
        <v>44565</v>
      </c>
      <c r="H6" s="91">
        <v>44926</v>
      </c>
      <c r="I6" s="29" t="s">
        <v>666</v>
      </c>
      <c r="J6" s="29" t="s">
        <v>667</v>
      </c>
      <c r="K6" s="29" t="s">
        <v>668</v>
      </c>
      <c r="L6" s="29" t="s">
        <v>669</v>
      </c>
      <c r="M6" s="29" t="s">
        <v>670</v>
      </c>
      <c r="N6" s="29" t="s">
        <v>671</v>
      </c>
      <c r="O6" s="29"/>
      <c r="P6" s="29"/>
      <c r="Q6" s="29"/>
      <c r="R6" s="80"/>
      <c r="S6" s="80"/>
      <c r="T6" s="80"/>
      <c r="U6" s="80"/>
      <c r="V6" s="80"/>
      <c r="W6" s="80"/>
      <c r="X6" s="80"/>
      <c r="Y6" s="81"/>
      <c r="Z6" s="81"/>
    </row>
    <row r="7" spans="1:26" ht="39.75" customHeight="1" x14ac:dyDescent="0.3">
      <c r="A7" s="154"/>
      <c r="B7" s="154"/>
      <c r="C7" s="90">
        <v>3</v>
      </c>
      <c r="D7" s="29" t="s">
        <v>672</v>
      </c>
      <c r="E7" s="52" t="s">
        <v>658</v>
      </c>
      <c r="F7" s="91"/>
      <c r="G7" s="91">
        <v>44621</v>
      </c>
      <c r="H7" s="91">
        <v>44926</v>
      </c>
      <c r="I7" s="29" t="s">
        <v>673</v>
      </c>
      <c r="J7" s="29" t="s">
        <v>674</v>
      </c>
      <c r="K7" s="29" t="s">
        <v>675</v>
      </c>
      <c r="L7" s="29" t="s">
        <v>676</v>
      </c>
      <c r="M7" s="29" t="s">
        <v>677</v>
      </c>
      <c r="N7" s="29" t="s">
        <v>678</v>
      </c>
      <c r="O7" s="29"/>
      <c r="P7" s="29"/>
      <c r="Q7" s="29"/>
      <c r="R7" s="80"/>
      <c r="S7" s="80"/>
      <c r="T7" s="80"/>
      <c r="U7" s="80"/>
      <c r="V7" s="80"/>
      <c r="W7" s="80"/>
      <c r="X7" s="80"/>
      <c r="Y7" s="81"/>
      <c r="Z7" s="81"/>
    </row>
    <row r="8" spans="1:26" ht="39.75" customHeight="1" x14ac:dyDescent="0.3">
      <c r="A8" s="154"/>
      <c r="B8" s="154"/>
      <c r="C8" s="90">
        <v>4</v>
      </c>
      <c r="D8" s="29" t="s">
        <v>679</v>
      </c>
      <c r="E8" s="52" t="s">
        <v>658</v>
      </c>
      <c r="F8" s="91"/>
      <c r="G8" s="91">
        <v>44621</v>
      </c>
      <c r="H8" s="91">
        <v>44926</v>
      </c>
      <c r="I8" s="175" t="s">
        <v>680</v>
      </c>
      <c r="J8" s="29" t="s">
        <v>681</v>
      </c>
      <c r="K8" s="29" t="s">
        <v>682</v>
      </c>
      <c r="L8" s="29" t="s">
        <v>683</v>
      </c>
      <c r="M8" s="29" t="s">
        <v>684</v>
      </c>
      <c r="N8" s="29" t="s">
        <v>685</v>
      </c>
      <c r="O8" s="29"/>
      <c r="P8" s="29"/>
      <c r="Q8" s="29"/>
      <c r="R8" s="80"/>
      <c r="S8" s="80"/>
      <c r="T8" s="80"/>
      <c r="U8" s="80"/>
      <c r="V8" s="80"/>
      <c r="W8" s="80"/>
      <c r="X8" s="80"/>
      <c r="Y8" s="81"/>
      <c r="Z8" s="81"/>
    </row>
    <row r="9" spans="1:26" ht="39.75" customHeight="1" x14ac:dyDescent="0.3">
      <c r="A9" s="154"/>
      <c r="B9" s="154"/>
      <c r="C9" s="90">
        <v>5</v>
      </c>
      <c r="D9" s="29" t="s">
        <v>686</v>
      </c>
      <c r="E9" s="52" t="s">
        <v>658</v>
      </c>
      <c r="F9" s="91"/>
      <c r="G9" s="91">
        <v>44593</v>
      </c>
      <c r="H9" s="91">
        <v>44926</v>
      </c>
      <c r="I9" s="154"/>
      <c r="J9" s="29" t="s">
        <v>687</v>
      </c>
      <c r="K9" s="29" t="s">
        <v>682</v>
      </c>
      <c r="L9" s="29" t="s">
        <v>683</v>
      </c>
      <c r="M9" s="29" t="s">
        <v>684</v>
      </c>
      <c r="N9" s="29" t="s">
        <v>685</v>
      </c>
      <c r="O9" s="29"/>
      <c r="P9" s="29"/>
      <c r="Q9" s="29"/>
      <c r="R9" s="80"/>
      <c r="S9" s="80"/>
      <c r="T9" s="80"/>
      <c r="U9" s="80"/>
      <c r="V9" s="80"/>
      <c r="W9" s="80"/>
      <c r="X9" s="80"/>
      <c r="Y9" s="81"/>
      <c r="Z9" s="81"/>
    </row>
    <row r="10" spans="1:26" ht="39.75" customHeight="1" x14ac:dyDescent="0.3">
      <c r="A10" s="154"/>
      <c r="B10" s="154"/>
      <c r="C10" s="90">
        <v>6</v>
      </c>
      <c r="D10" s="29" t="s">
        <v>688</v>
      </c>
      <c r="E10" s="52" t="s">
        <v>658</v>
      </c>
      <c r="F10" s="92" t="s">
        <v>689</v>
      </c>
      <c r="G10" s="91">
        <v>44743</v>
      </c>
      <c r="H10" s="91">
        <v>44926</v>
      </c>
      <c r="I10" s="155"/>
      <c r="J10" s="29" t="s">
        <v>690</v>
      </c>
      <c r="K10" s="29" t="s">
        <v>682</v>
      </c>
      <c r="L10" s="29" t="s">
        <v>683</v>
      </c>
      <c r="M10" s="29" t="s">
        <v>684</v>
      </c>
      <c r="N10" s="29" t="s">
        <v>685</v>
      </c>
      <c r="O10" s="29"/>
      <c r="P10" s="29"/>
      <c r="Q10" s="29"/>
      <c r="R10" s="80"/>
      <c r="S10" s="80"/>
      <c r="T10" s="80"/>
      <c r="U10" s="80"/>
      <c r="V10" s="80"/>
      <c r="W10" s="80"/>
      <c r="X10" s="80"/>
      <c r="Y10" s="81"/>
      <c r="Z10" s="81"/>
    </row>
    <row r="11" spans="1:26" ht="39.75" customHeight="1" x14ac:dyDescent="0.3">
      <c r="A11" s="154"/>
      <c r="B11" s="154"/>
      <c r="C11" s="171" t="s">
        <v>50</v>
      </c>
      <c r="D11" s="165"/>
      <c r="E11" s="165"/>
      <c r="F11" s="165"/>
      <c r="G11" s="165"/>
      <c r="H11" s="166"/>
      <c r="I11" s="172" t="s">
        <v>641</v>
      </c>
      <c r="J11" s="165"/>
      <c r="K11" s="165"/>
      <c r="L11" s="165"/>
      <c r="M11" s="165"/>
      <c r="N11" s="165"/>
      <c r="O11" s="165"/>
      <c r="P11" s="165"/>
      <c r="Q11" s="166"/>
      <c r="R11" s="80"/>
      <c r="S11" s="80"/>
      <c r="T11" s="80"/>
      <c r="U11" s="80"/>
      <c r="V11" s="80"/>
      <c r="W11" s="80"/>
      <c r="X11" s="80"/>
      <c r="Y11" s="81"/>
      <c r="Z11" s="81"/>
    </row>
    <row r="12" spans="1:26" ht="39.75" customHeight="1" x14ac:dyDescent="0.3">
      <c r="A12" s="154"/>
      <c r="B12" s="154"/>
      <c r="C12" s="85" t="s">
        <v>642</v>
      </c>
      <c r="D12" s="85" t="s">
        <v>691</v>
      </c>
      <c r="E12" s="85" t="s">
        <v>644</v>
      </c>
      <c r="F12" s="86" t="s">
        <v>645</v>
      </c>
      <c r="G12" s="87" t="s">
        <v>646</v>
      </c>
      <c r="H12" s="87" t="s">
        <v>647</v>
      </c>
      <c r="I12" s="85" t="s">
        <v>648</v>
      </c>
      <c r="J12" s="88" t="s">
        <v>649</v>
      </c>
      <c r="K12" s="85" t="s">
        <v>650</v>
      </c>
      <c r="L12" s="89" t="s">
        <v>651</v>
      </c>
      <c r="M12" s="85" t="s">
        <v>652</v>
      </c>
      <c r="N12" s="88" t="s">
        <v>653</v>
      </c>
      <c r="O12" s="85" t="s">
        <v>654</v>
      </c>
      <c r="P12" s="89" t="s">
        <v>655</v>
      </c>
      <c r="Q12" s="85" t="s">
        <v>656</v>
      </c>
      <c r="R12" s="80"/>
      <c r="S12" s="80"/>
      <c r="T12" s="80"/>
      <c r="U12" s="80"/>
      <c r="V12" s="80"/>
      <c r="W12" s="80"/>
      <c r="X12" s="80"/>
      <c r="Y12" s="81"/>
      <c r="Z12" s="81"/>
    </row>
    <row r="13" spans="1:26" ht="39.75" customHeight="1" x14ac:dyDescent="0.3">
      <c r="A13" s="154"/>
      <c r="B13" s="154"/>
      <c r="C13" s="90">
        <v>7</v>
      </c>
      <c r="D13" s="29" t="s">
        <v>692</v>
      </c>
      <c r="E13" s="52" t="s">
        <v>658</v>
      </c>
      <c r="F13" s="52" t="s">
        <v>693</v>
      </c>
      <c r="G13" s="91">
        <v>44565</v>
      </c>
      <c r="H13" s="91">
        <v>44773</v>
      </c>
      <c r="I13" s="93" t="s">
        <v>694</v>
      </c>
      <c r="J13" s="93" t="s">
        <v>695</v>
      </c>
      <c r="K13" s="29" t="s">
        <v>696</v>
      </c>
      <c r="L13" s="29" t="s">
        <v>697</v>
      </c>
      <c r="M13" s="29" t="s">
        <v>698</v>
      </c>
      <c r="N13" s="29" t="s">
        <v>699</v>
      </c>
      <c r="O13" s="29"/>
      <c r="P13" s="29"/>
      <c r="Q13" s="29"/>
      <c r="R13" s="80"/>
      <c r="S13" s="80"/>
      <c r="T13" s="80"/>
      <c r="U13" s="80"/>
      <c r="V13" s="80"/>
      <c r="W13" s="80"/>
      <c r="X13" s="80"/>
      <c r="Y13" s="81"/>
      <c r="Z13" s="81"/>
    </row>
    <row r="14" spans="1:26" ht="39.75" customHeight="1" x14ac:dyDescent="0.3">
      <c r="A14" s="154"/>
      <c r="B14" s="154"/>
      <c r="C14" s="90">
        <v>8</v>
      </c>
      <c r="D14" s="29" t="s">
        <v>700</v>
      </c>
      <c r="E14" s="52" t="s">
        <v>658</v>
      </c>
      <c r="F14" s="52" t="s">
        <v>693</v>
      </c>
      <c r="G14" s="91">
        <v>44838</v>
      </c>
      <c r="H14" s="91">
        <v>44926</v>
      </c>
      <c r="I14" s="93" t="s">
        <v>701</v>
      </c>
      <c r="J14" s="93" t="s">
        <v>702</v>
      </c>
      <c r="K14" s="29" t="s">
        <v>703</v>
      </c>
      <c r="L14" s="29" t="s">
        <v>704</v>
      </c>
      <c r="M14" s="29" t="s">
        <v>705</v>
      </c>
      <c r="N14" s="29" t="s">
        <v>706</v>
      </c>
      <c r="O14" s="29"/>
      <c r="P14" s="29"/>
      <c r="Q14" s="29"/>
      <c r="R14" s="80"/>
      <c r="S14" s="80"/>
      <c r="T14" s="80"/>
      <c r="U14" s="80"/>
      <c r="V14" s="80"/>
      <c r="W14" s="80"/>
      <c r="X14" s="80"/>
      <c r="Y14" s="81"/>
      <c r="Z14" s="81"/>
    </row>
    <row r="15" spans="1:26" ht="39.75" customHeight="1" x14ac:dyDescent="0.3">
      <c r="A15" s="154"/>
      <c r="B15" s="154"/>
      <c r="C15" s="90">
        <v>9</v>
      </c>
      <c r="D15" s="29" t="s">
        <v>707</v>
      </c>
      <c r="E15" s="52" t="s">
        <v>658</v>
      </c>
      <c r="F15" s="52" t="s">
        <v>693</v>
      </c>
      <c r="G15" s="91">
        <v>44565</v>
      </c>
      <c r="H15" s="91">
        <v>44773</v>
      </c>
      <c r="I15" s="93" t="s">
        <v>708</v>
      </c>
      <c r="J15" s="93" t="s">
        <v>709</v>
      </c>
      <c r="K15" s="31" t="s">
        <v>710</v>
      </c>
      <c r="L15" s="29" t="s">
        <v>711</v>
      </c>
      <c r="M15" s="29" t="s">
        <v>712</v>
      </c>
      <c r="N15" s="29" t="s">
        <v>713</v>
      </c>
      <c r="O15" s="29"/>
      <c r="P15" s="29"/>
      <c r="Q15" s="29"/>
      <c r="R15" s="80"/>
      <c r="S15" s="80"/>
      <c r="T15" s="80"/>
      <c r="U15" s="80"/>
      <c r="V15" s="80"/>
      <c r="W15" s="80"/>
      <c r="X15" s="80"/>
      <c r="Y15" s="81"/>
      <c r="Z15" s="81"/>
    </row>
    <row r="16" spans="1:26" ht="39.75" customHeight="1" x14ac:dyDescent="0.3">
      <c r="A16" s="154"/>
      <c r="B16" s="154"/>
      <c r="C16" s="90">
        <v>10</v>
      </c>
      <c r="D16" s="94" t="s">
        <v>714</v>
      </c>
      <c r="E16" s="92" t="s">
        <v>715</v>
      </c>
      <c r="F16" s="48" t="s">
        <v>716</v>
      </c>
      <c r="G16" s="95">
        <v>44593</v>
      </c>
      <c r="H16" s="95">
        <v>44926</v>
      </c>
      <c r="I16" s="93" t="s">
        <v>717</v>
      </c>
      <c r="J16" s="93" t="s">
        <v>718</v>
      </c>
      <c r="K16" s="29" t="s">
        <v>719</v>
      </c>
      <c r="L16" s="29" t="s">
        <v>720</v>
      </c>
      <c r="M16" s="93" t="s">
        <v>721</v>
      </c>
      <c r="N16" s="29" t="s">
        <v>722</v>
      </c>
      <c r="O16" s="29"/>
      <c r="P16" s="29"/>
      <c r="Q16" s="29"/>
      <c r="R16" s="80"/>
      <c r="S16" s="80"/>
      <c r="T16" s="80"/>
      <c r="U16" s="80"/>
      <c r="V16" s="80"/>
      <c r="W16" s="80"/>
      <c r="X16" s="80"/>
      <c r="Y16" s="81"/>
      <c r="Z16" s="81"/>
    </row>
    <row r="17" spans="1:26" ht="39.75" customHeight="1" x14ac:dyDescent="0.3">
      <c r="A17" s="154"/>
      <c r="B17" s="154"/>
      <c r="C17" s="90">
        <v>11</v>
      </c>
      <c r="D17" s="29" t="s">
        <v>723</v>
      </c>
      <c r="E17" s="52" t="s">
        <v>658</v>
      </c>
      <c r="F17" s="52" t="s">
        <v>693</v>
      </c>
      <c r="G17" s="91">
        <v>44743</v>
      </c>
      <c r="H17" s="91">
        <v>44804</v>
      </c>
      <c r="I17" s="93" t="s">
        <v>724</v>
      </c>
      <c r="J17" s="93" t="s">
        <v>725</v>
      </c>
      <c r="K17" s="29" t="s">
        <v>726</v>
      </c>
      <c r="L17" s="29" t="s">
        <v>727</v>
      </c>
      <c r="M17" s="96" t="s">
        <v>728</v>
      </c>
      <c r="N17" s="29" t="s">
        <v>729</v>
      </c>
      <c r="O17" s="29"/>
      <c r="P17" s="29"/>
      <c r="Q17" s="29"/>
      <c r="R17" s="80"/>
      <c r="S17" s="80"/>
      <c r="T17" s="80"/>
      <c r="U17" s="80"/>
      <c r="V17" s="80"/>
      <c r="W17" s="80"/>
      <c r="X17" s="80"/>
      <c r="Y17" s="81"/>
      <c r="Z17" s="81"/>
    </row>
    <row r="18" spans="1:26" ht="39.75" customHeight="1" x14ac:dyDescent="0.3">
      <c r="A18" s="154"/>
      <c r="B18" s="154"/>
      <c r="C18" s="90">
        <v>12</v>
      </c>
      <c r="D18" s="93" t="s">
        <v>730</v>
      </c>
      <c r="E18" s="52" t="s">
        <v>731</v>
      </c>
      <c r="F18" s="97" t="s">
        <v>732</v>
      </c>
      <c r="G18" s="91">
        <v>44562</v>
      </c>
      <c r="H18" s="91">
        <v>44926</v>
      </c>
      <c r="I18" s="93" t="s">
        <v>733</v>
      </c>
      <c r="J18" s="93" t="s">
        <v>734</v>
      </c>
      <c r="K18" s="29" t="s">
        <v>735</v>
      </c>
      <c r="L18" s="29" t="s">
        <v>736</v>
      </c>
      <c r="M18" s="98" t="s">
        <v>737</v>
      </c>
      <c r="N18" s="29" t="s">
        <v>738</v>
      </c>
      <c r="O18" s="29"/>
      <c r="P18" s="29"/>
      <c r="Q18" s="29"/>
      <c r="R18" s="80"/>
      <c r="S18" s="80"/>
      <c r="T18" s="80"/>
      <c r="U18" s="80"/>
      <c r="V18" s="80"/>
      <c r="W18" s="80"/>
      <c r="X18" s="80"/>
      <c r="Y18" s="81"/>
      <c r="Z18" s="81"/>
    </row>
    <row r="19" spans="1:26" ht="39.75" customHeight="1" x14ac:dyDescent="0.3">
      <c r="A19" s="154"/>
      <c r="B19" s="154"/>
      <c r="C19" s="171" t="s">
        <v>65</v>
      </c>
      <c r="D19" s="165"/>
      <c r="E19" s="165"/>
      <c r="F19" s="165"/>
      <c r="G19" s="165"/>
      <c r="H19" s="166"/>
      <c r="I19" s="172" t="s">
        <v>641</v>
      </c>
      <c r="J19" s="165"/>
      <c r="K19" s="165"/>
      <c r="L19" s="165"/>
      <c r="M19" s="165"/>
      <c r="N19" s="165"/>
      <c r="O19" s="165"/>
      <c r="P19" s="165"/>
      <c r="Q19" s="166"/>
      <c r="R19" s="80"/>
      <c r="S19" s="80"/>
      <c r="T19" s="80"/>
      <c r="U19" s="80"/>
      <c r="V19" s="80"/>
      <c r="W19" s="80"/>
      <c r="X19" s="80"/>
      <c r="Y19" s="81"/>
      <c r="Z19" s="81"/>
    </row>
    <row r="20" spans="1:26" ht="39.75" customHeight="1" x14ac:dyDescent="0.3">
      <c r="A20" s="154"/>
      <c r="B20" s="154"/>
      <c r="C20" s="85" t="s">
        <v>642</v>
      </c>
      <c r="D20" s="85" t="s">
        <v>691</v>
      </c>
      <c r="E20" s="85" t="s">
        <v>644</v>
      </c>
      <c r="F20" s="86" t="s">
        <v>645</v>
      </c>
      <c r="G20" s="87" t="s">
        <v>646</v>
      </c>
      <c r="H20" s="87" t="s">
        <v>647</v>
      </c>
      <c r="I20" s="85" t="s">
        <v>648</v>
      </c>
      <c r="J20" s="99" t="s">
        <v>649</v>
      </c>
      <c r="K20" s="85" t="s">
        <v>650</v>
      </c>
      <c r="L20" s="89" t="s">
        <v>651</v>
      </c>
      <c r="M20" s="85" t="s">
        <v>652</v>
      </c>
      <c r="N20" s="89" t="s">
        <v>653</v>
      </c>
      <c r="O20" s="85" t="s">
        <v>654</v>
      </c>
      <c r="P20" s="89" t="s">
        <v>655</v>
      </c>
      <c r="Q20" s="85" t="s">
        <v>656</v>
      </c>
      <c r="R20" s="80"/>
      <c r="S20" s="80"/>
      <c r="T20" s="80"/>
      <c r="U20" s="80"/>
      <c r="V20" s="80"/>
      <c r="W20" s="80"/>
      <c r="X20" s="80"/>
      <c r="Y20" s="81"/>
      <c r="Z20" s="81"/>
    </row>
    <row r="21" spans="1:26" ht="39.75" customHeight="1" x14ac:dyDescent="0.3">
      <c r="A21" s="154"/>
      <c r="B21" s="154"/>
      <c r="C21" s="90">
        <v>13</v>
      </c>
      <c r="D21" s="94" t="s">
        <v>739</v>
      </c>
      <c r="E21" s="52" t="s">
        <v>740</v>
      </c>
      <c r="F21" s="92" t="s">
        <v>689</v>
      </c>
      <c r="G21" s="91">
        <v>44565</v>
      </c>
      <c r="H21" s="91">
        <v>44926</v>
      </c>
      <c r="I21" s="29" t="s">
        <v>741</v>
      </c>
      <c r="J21" s="93" t="s">
        <v>742</v>
      </c>
      <c r="K21" s="29" t="s">
        <v>743</v>
      </c>
      <c r="L21" s="29" t="s">
        <v>744</v>
      </c>
      <c r="M21" s="29" t="s">
        <v>745</v>
      </c>
      <c r="N21" s="29" t="s">
        <v>746</v>
      </c>
      <c r="O21" s="29"/>
      <c r="P21" s="29"/>
      <c r="Q21" s="29"/>
      <c r="R21" s="80"/>
      <c r="S21" s="80"/>
      <c r="T21" s="80"/>
      <c r="U21" s="80"/>
      <c r="V21" s="80"/>
      <c r="W21" s="80"/>
      <c r="X21" s="80"/>
      <c r="Y21" s="81"/>
      <c r="Z21" s="81"/>
    </row>
    <row r="22" spans="1:26" ht="39.75" customHeight="1" x14ac:dyDescent="0.3">
      <c r="A22" s="154"/>
      <c r="B22" s="154"/>
      <c r="C22" s="90">
        <v>14</v>
      </c>
      <c r="D22" s="94" t="s">
        <v>747</v>
      </c>
      <c r="E22" s="52" t="s">
        <v>740</v>
      </c>
      <c r="F22" s="48" t="s">
        <v>748</v>
      </c>
      <c r="G22" s="91">
        <v>44565</v>
      </c>
      <c r="H22" s="91">
        <v>44926</v>
      </c>
      <c r="I22" s="29" t="s">
        <v>749</v>
      </c>
      <c r="J22" s="93" t="s">
        <v>750</v>
      </c>
      <c r="K22" s="29" t="s">
        <v>751</v>
      </c>
      <c r="L22" s="29" t="s">
        <v>752</v>
      </c>
      <c r="M22" s="29" t="s">
        <v>753</v>
      </c>
      <c r="N22" s="29" t="s">
        <v>754</v>
      </c>
      <c r="O22" s="29"/>
      <c r="P22" s="29"/>
      <c r="Q22" s="29"/>
      <c r="R22" s="80"/>
      <c r="S22" s="80"/>
      <c r="T22" s="80"/>
      <c r="U22" s="80"/>
      <c r="V22" s="80"/>
      <c r="W22" s="80"/>
      <c r="X22" s="80"/>
      <c r="Y22" s="81"/>
      <c r="Z22" s="81"/>
    </row>
    <row r="23" spans="1:26" ht="39.75" customHeight="1" x14ac:dyDescent="0.3">
      <c r="A23" s="154"/>
      <c r="B23" s="154"/>
      <c r="C23" s="90">
        <v>15</v>
      </c>
      <c r="D23" s="100" t="s">
        <v>755</v>
      </c>
      <c r="E23" s="52" t="s">
        <v>740</v>
      </c>
      <c r="F23" s="52" t="s">
        <v>658</v>
      </c>
      <c r="G23" s="91">
        <v>44565</v>
      </c>
      <c r="H23" s="91">
        <v>44926</v>
      </c>
      <c r="I23" s="29" t="s">
        <v>749</v>
      </c>
      <c r="J23" s="93" t="s">
        <v>750</v>
      </c>
      <c r="K23" s="29" t="s">
        <v>756</v>
      </c>
      <c r="L23" s="29" t="s">
        <v>757</v>
      </c>
      <c r="M23" s="29" t="s">
        <v>758</v>
      </c>
      <c r="N23" s="29" t="s">
        <v>759</v>
      </c>
      <c r="O23" s="29"/>
      <c r="P23" s="29"/>
      <c r="Q23" s="29"/>
      <c r="R23" s="80"/>
      <c r="S23" s="80"/>
      <c r="T23" s="80"/>
      <c r="U23" s="80"/>
      <c r="V23" s="80"/>
      <c r="W23" s="80"/>
      <c r="X23" s="80"/>
      <c r="Y23" s="81"/>
      <c r="Z23" s="81"/>
    </row>
    <row r="24" spans="1:26" ht="39.75" customHeight="1" x14ac:dyDescent="0.3">
      <c r="A24" s="154"/>
      <c r="B24" s="154"/>
      <c r="C24" s="90">
        <v>16</v>
      </c>
      <c r="D24" s="100" t="s">
        <v>760</v>
      </c>
      <c r="E24" s="52" t="s">
        <v>658</v>
      </c>
      <c r="F24" s="48" t="s">
        <v>82</v>
      </c>
      <c r="G24" s="91">
        <v>44565</v>
      </c>
      <c r="H24" s="91">
        <v>44926</v>
      </c>
      <c r="I24" s="29" t="s">
        <v>761</v>
      </c>
      <c r="J24" s="93" t="s">
        <v>762</v>
      </c>
      <c r="K24" s="29" t="s">
        <v>763</v>
      </c>
      <c r="L24" s="29" t="s">
        <v>764</v>
      </c>
      <c r="M24" s="29" t="s">
        <v>765</v>
      </c>
      <c r="N24" s="29" t="s">
        <v>766</v>
      </c>
      <c r="O24" s="29"/>
      <c r="P24" s="29"/>
      <c r="Q24" s="29"/>
      <c r="R24" s="80"/>
      <c r="S24" s="80"/>
      <c r="T24" s="80"/>
      <c r="U24" s="80"/>
      <c r="V24" s="80"/>
      <c r="W24" s="80"/>
      <c r="X24" s="80"/>
      <c r="Y24" s="81"/>
      <c r="Z24" s="81"/>
    </row>
    <row r="25" spans="1:26" ht="39.75" customHeight="1" x14ac:dyDescent="0.3">
      <c r="A25" s="154"/>
      <c r="B25" s="155"/>
      <c r="C25" s="90">
        <v>17</v>
      </c>
      <c r="D25" s="100" t="s">
        <v>767</v>
      </c>
      <c r="E25" s="52" t="s">
        <v>768</v>
      </c>
      <c r="F25" s="48" t="s">
        <v>82</v>
      </c>
      <c r="G25" s="91">
        <v>44565</v>
      </c>
      <c r="H25" s="91">
        <v>44926</v>
      </c>
      <c r="I25" s="29" t="s">
        <v>761</v>
      </c>
      <c r="J25" s="93" t="s">
        <v>769</v>
      </c>
      <c r="K25" s="29" t="s">
        <v>770</v>
      </c>
      <c r="L25" s="29" t="s">
        <v>771</v>
      </c>
      <c r="M25" s="29" t="s">
        <v>772</v>
      </c>
      <c r="N25" s="29" t="s">
        <v>773</v>
      </c>
      <c r="O25" s="29"/>
      <c r="P25" s="29"/>
      <c r="Q25" s="29"/>
      <c r="R25" s="80"/>
      <c r="S25" s="80"/>
      <c r="T25" s="80"/>
      <c r="U25" s="80"/>
      <c r="V25" s="80"/>
      <c r="W25" s="80"/>
      <c r="X25" s="80"/>
      <c r="Y25" s="81"/>
      <c r="Z25" s="81"/>
    </row>
    <row r="26" spans="1:26" ht="39.75" customHeight="1" x14ac:dyDescent="0.3">
      <c r="A26" s="154"/>
      <c r="B26" s="173" t="s">
        <v>79</v>
      </c>
      <c r="C26" s="171" t="s">
        <v>80</v>
      </c>
      <c r="D26" s="165"/>
      <c r="E26" s="165"/>
      <c r="F26" s="165"/>
      <c r="G26" s="165"/>
      <c r="H26" s="166"/>
      <c r="I26" s="172" t="s">
        <v>641</v>
      </c>
      <c r="J26" s="165"/>
      <c r="K26" s="165"/>
      <c r="L26" s="165"/>
      <c r="M26" s="165"/>
      <c r="N26" s="165"/>
      <c r="O26" s="165"/>
      <c r="P26" s="165"/>
      <c r="Q26" s="166"/>
      <c r="R26" s="80"/>
      <c r="S26" s="80"/>
      <c r="T26" s="80"/>
      <c r="U26" s="80"/>
      <c r="V26" s="80"/>
      <c r="W26" s="80"/>
      <c r="X26" s="80"/>
      <c r="Y26" s="81"/>
      <c r="Z26" s="81"/>
    </row>
    <row r="27" spans="1:26" ht="39.75" customHeight="1" x14ac:dyDescent="0.3">
      <c r="A27" s="154"/>
      <c r="B27" s="154"/>
      <c r="C27" s="85" t="s">
        <v>642</v>
      </c>
      <c r="D27" s="85" t="s">
        <v>691</v>
      </c>
      <c r="E27" s="85" t="s">
        <v>644</v>
      </c>
      <c r="F27" s="86" t="s">
        <v>645</v>
      </c>
      <c r="G27" s="87" t="s">
        <v>646</v>
      </c>
      <c r="H27" s="87" t="s">
        <v>647</v>
      </c>
      <c r="I27" s="85" t="s">
        <v>648</v>
      </c>
      <c r="J27" s="99" t="s">
        <v>649</v>
      </c>
      <c r="K27" s="85" t="s">
        <v>650</v>
      </c>
      <c r="L27" s="89" t="s">
        <v>651</v>
      </c>
      <c r="M27" s="85" t="s">
        <v>652</v>
      </c>
      <c r="N27" s="89" t="s">
        <v>653</v>
      </c>
      <c r="O27" s="85" t="s">
        <v>654</v>
      </c>
      <c r="P27" s="89" t="s">
        <v>655</v>
      </c>
      <c r="Q27" s="85" t="s">
        <v>656</v>
      </c>
      <c r="R27" s="80"/>
      <c r="S27" s="80"/>
      <c r="T27" s="80"/>
      <c r="U27" s="80"/>
      <c r="V27" s="80"/>
      <c r="W27" s="80"/>
      <c r="X27" s="80"/>
      <c r="Y27" s="81"/>
      <c r="Z27" s="81"/>
    </row>
    <row r="28" spans="1:26" ht="42.75" customHeight="1" x14ac:dyDescent="0.3">
      <c r="A28" s="154"/>
      <c r="B28" s="154"/>
      <c r="C28" s="90">
        <v>18</v>
      </c>
      <c r="D28" s="93" t="s">
        <v>774</v>
      </c>
      <c r="E28" s="52" t="s">
        <v>658</v>
      </c>
      <c r="F28" s="91"/>
      <c r="G28" s="97">
        <v>44572</v>
      </c>
      <c r="H28" s="97">
        <v>44926</v>
      </c>
      <c r="I28" s="29" t="s">
        <v>775</v>
      </c>
      <c r="J28" s="29" t="s">
        <v>776</v>
      </c>
      <c r="K28" s="29" t="s">
        <v>777</v>
      </c>
      <c r="L28" s="29" t="s">
        <v>778</v>
      </c>
      <c r="M28" s="29" t="s">
        <v>779</v>
      </c>
      <c r="N28" s="29" t="s">
        <v>780</v>
      </c>
      <c r="O28" s="29"/>
      <c r="P28" s="29"/>
      <c r="Q28" s="29"/>
      <c r="R28" s="80"/>
      <c r="S28" s="80"/>
      <c r="T28" s="80"/>
      <c r="U28" s="80"/>
      <c r="V28" s="80"/>
      <c r="W28" s="80"/>
      <c r="X28" s="80"/>
      <c r="Y28" s="81"/>
      <c r="Z28" s="81"/>
    </row>
    <row r="29" spans="1:26" ht="39.75" customHeight="1" x14ac:dyDescent="0.3">
      <c r="A29" s="154"/>
      <c r="B29" s="154"/>
      <c r="C29" s="90">
        <v>19</v>
      </c>
      <c r="D29" s="93" t="s">
        <v>665</v>
      </c>
      <c r="E29" s="52" t="s">
        <v>658</v>
      </c>
      <c r="F29" s="91"/>
      <c r="G29" s="97">
        <v>44573</v>
      </c>
      <c r="H29" s="97">
        <v>44926</v>
      </c>
      <c r="I29" s="29" t="s">
        <v>781</v>
      </c>
      <c r="J29" s="29" t="s">
        <v>782</v>
      </c>
      <c r="K29" s="29" t="s">
        <v>783</v>
      </c>
      <c r="L29" s="29" t="s">
        <v>784</v>
      </c>
      <c r="M29" s="29" t="s">
        <v>785</v>
      </c>
      <c r="N29" s="29" t="s">
        <v>786</v>
      </c>
      <c r="O29" s="29"/>
      <c r="P29" s="29"/>
      <c r="Q29" s="29"/>
      <c r="R29" s="80"/>
      <c r="S29" s="80"/>
      <c r="T29" s="80"/>
      <c r="U29" s="80"/>
      <c r="V29" s="80"/>
      <c r="W29" s="80"/>
      <c r="X29" s="80"/>
      <c r="Y29" s="81"/>
      <c r="Z29" s="81"/>
    </row>
    <row r="30" spans="1:26" ht="39.75" customHeight="1" x14ac:dyDescent="0.3">
      <c r="A30" s="154"/>
      <c r="B30" s="154"/>
      <c r="C30" s="90">
        <v>20</v>
      </c>
      <c r="D30" s="93" t="s">
        <v>787</v>
      </c>
      <c r="E30" s="52" t="s">
        <v>658</v>
      </c>
      <c r="F30" s="101" t="s">
        <v>740</v>
      </c>
      <c r="G30" s="97">
        <v>44774</v>
      </c>
      <c r="H30" s="97">
        <v>44926</v>
      </c>
      <c r="I30" s="29" t="s">
        <v>788</v>
      </c>
      <c r="J30" s="29" t="s">
        <v>789</v>
      </c>
      <c r="K30" s="29" t="s">
        <v>788</v>
      </c>
      <c r="L30" s="29" t="s">
        <v>790</v>
      </c>
      <c r="M30" s="29" t="s">
        <v>791</v>
      </c>
      <c r="N30" s="29" t="s">
        <v>792</v>
      </c>
      <c r="O30" s="29"/>
      <c r="P30" s="29"/>
      <c r="Q30" s="29"/>
      <c r="R30" s="80"/>
      <c r="S30" s="80"/>
      <c r="T30" s="80"/>
      <c r="U30" s="80"/>
      <c r="V30" s="80"/>
      <c r="W30" s="80"/>
      <c r="X30" s="80"/>
      <c r="Y30" s="81"/>
      <c r="Z30" s="81"/>
    </row>
    <row r="31" spans="1:26" ht="39.75" customHeight="1" x14ac:dyDescent="0.3">
      <c r="A31" s="154"/>
      <c r="B31" s="155"/>
      <c r="C31" s="90">
        <v>21</v>
      </c>
      <c r="D31" s="47" t="s">
        <v>793</v>
      </c>
      <c r="E31" s="52" t="s">
        <v>658</v>
      </c>
      <c r="F31" s="101" t="s">
        <v>740</v>
      </c>
      <c r="G31" s="97">
        <v>44565</v>
      </c>
      <c r="H31" s="97">
        <v>44926</v>
      </c>
      <c r="I31" s="29" t="s">
        <v>794</v>
      </c>
      <c r="J31" s="29" t="s">
        <v>795</v>
      </c>
      <c r="K31" s="31" t="s">
        <v>796</v>
      </c>
      <c r="L31" s="29" t="s">
        <v>797</v>
      </c>
      <c r="M31" s="29" t="s">
        <v>798</v>
      </c>
      <c r="N31" s="29" t="s">
        <v>799</v>
      </c>
      <c r="O31" s="29"/>
      <c r="P31" s="29"/>
      <c r="Q31" s="29"/>
      <c r="R31" s="80"/>
      <c r="S31" s="80"/>
      <c r="T31" s="80"/>
      <c r="U31" s="80"/>
      <c r="V31" s="80"/>
      <c r="W31" s="80"/>
      <c r="X31" s="80"/>
      <c r="Y31" s="81"/>
      <c r="Z31" s="81"/>
    </row>
    <row r="32" spans="1:26" ht="39.75" customHeight="1" x14ac:dyDescent="0.3">
      <c r="A32" s="154"/>
      <c r="B32" s="173" t="s">
        <v>94</v>
      </c>
      <c r="C32" s="171" t="s">
        <v>95</v>
      </c>
      <c r="D32" s="165"/>
      <c r="E32" s="165"/>
      <c r="F32" s="165"/>
      <c r="G32" s="165"/>
      <c r="H32" s="166"/>
      <c r="I32" s="172" t="s">
        <v>641</v>
      </c>
      <c r="J32" s="165"/>
      <c r="K32" s="165"/>
      <c r="L32" s="165"/>
      <c r="M32" s="165"/>
      <c r="N32" s="165"/>
      <c r="O32" s="165"/>
      <c r="P32" s="165"/>
      <c r="Q32" s="166"/>
      <c r="R32" s="80"/>
      <c r="S32" s="80"/>
      <c r="T32" s="80"/>
      <c r="U32" s="80"/>
      <c r="V32" s="80"/>
      <c r="W32" s="80"/>
      <c r="X32" s="80"/>
      <c r="Y32" s="81"/>
      <c r="Z32" s="81"/>
    </row>
    <row r="33" spans="1:26" ht="39.75" customHeight="1" x14ac:dyDescent="0.3">
      <c r="A33" s="154"/>
      <c r="B33" s="154"/>
      <c r="C33" s="85" t="s">
        <v>642</v>
      </c>
      <c r="D33" s="85" t="s">
        <v>691</v>
      </c>
      <c r="E33" s="85" t="s">
        <v>644</v>
      </c>
      <c r="F33" s="86" t="s">
        <v>645</v>
      </c>
      <c r="G33" s="87" t="s">
        <v>646</v>
      </c>
      <c r="H33" s="87" t="s">
        <v>647</v>
      </c>
      <c r="I33" s="85" t="s">
        <v>648</v>
      </c>
      <c r="J33" s="99" t="s">
        <v>649</v>
      </c>
      <c r="K33" s="85" t="s">
        <v>650</v>
      </c>
      <c r="L33" s="89" t="s">
        <v>651</v>
      </c>
      <c r="M33" s="85" t="s">
        <v>652</v>
      </c>
      <c r="N33" s="89" t="s">
        <v>653</v>
      </c>
      <c r="O33" s="85" t="s">
        <v>654</v>
      </c>
      <c r="P33" s="89" t="s">
        <v>655</v>
      </c>
      <c r="Q33" s="85" t="s">
        <v>656</v>
      </c>
      <c r="R33" s="80"/>
      <c r="S33" s="80"/>
      <c r="T33" s="80"/>
      <c r="U33" s="80"/>
      <c r="V33" s="80"/>
      <c r="W33" s="80"/>
      <c r="X33" s="80"/>
      <c r="Y33" s="81"/>
      <c r="Z33" s="81"/>
    </row>
    <row r="34" spans="1:26" ht="39.75" customHeight="1" x14ac:dyDescent="0.3">
      <c r="A34" s="154"/>
      <c r="B34" s="154"/>
      <c r="C34" s="90">
        <v>22</v>
      </c>
      <c r="D34" s="29" t="s">
        <v>800</v>
      </c>
      <c r="E34" s="52" t="s">
        <v>801</v>
      </c>
      <c r="F34" s="91"/>
      <c r="G34" s="91">
        <v>44562</v>
      </c>
      <c r="H34" s="91">
        <v>44681</v>
      </c>
      <c r="I34" s="29" t="s">
        <v>802</v>
      </c>
      <c r="J34" s="29" t="s">
        <v>803</v>
      </c>
      <c r="K34" s="31" t="s">
        <v>804</v>
      </c>
      <c r="L34" s="29" t="s">
        <v>805</v>
      </c>
      <c r="M34" s="31" t="s">
        <v>806</v>
      </c>
      <c r="N34" s="29" t="s">
        <v>807</v>
      </c>
      <c r="O34" s="29"/>
      <c r="P34" s="29"/>
      <c r="Q34" s="29"/>
      <c r="R34" s="80"/>
      <c r="S34" s="80"/>
      <c r="T34" s="80"/>
      <c r="U34" s="80"/>
      <c r="V34" s="80"/>
      <c r="W34" s="80"/>
      <c r="X34" s="80"/>
      <c r="Y34" s="81"/>
      <c r="Z34" s="81"/>
    </row>
    <row r="35" spans="1:26" ht="39.75" customHeight="1" x14ac:dyDescent="0.3">
      <c r="A35" s="154"/>
      <c r="B35" s="154"/>
      <c r="C35" s="90">
        <v>23</v>
      </c>
      <c r="D35" s="29" t="s">
        <v>808</v>
      </c>
      <c r="E35" s="52" t="s">
        <v>801</v>
      </c>
      <c r="F35" s="52" t="s">
        <v>190</v>
      </c>
      <c r="G35" s="91">
        <v>44621</v>
      </c>
      <c r="H35" s="91">
        <v>44805</v>
      </c>
      <c r="I35" s="29" t="s">
        <v>809</v>
      </c>
      <c r="J35" s="29" t="s">
        <v>810</v>
      </c>
      <c r="K35" s="31" t="s">
        <v>811</v>
      </c>
      <c r="L35" s="29" t="s">
        <v>812</v>
      </c>
      <c r="M35" s="29" t="s">
        <v>813</v>
      </c>
      <c r="N35" s="29" t="s">
        <v>814</v>
      </c>
      <c r="O35" s="29"/>
      <c r="P35" s="29"/>
      <c r="Q35" s="29"/>
      <c r="R35" s="80"/>
      <c r="S35" s="80"/>
      <c r="T35" s="80"/>
      <c r="U35" s="80"/>
      <c r="V35" s="80"/>
      <c r="W35" s="80"/>
      <c r="X35" s="80"/>
      <c r="Y35" s="81"/>
      <c r="Z35" s="81"/>
    </row>
    <row r="36" spans="1:26" ht="39.75" customHeight="1" x14ac:dyDescent="0.3">
      <c r="A36" s="154"/>
      <c r="B36" s="154"/>
      <c r="C36" s="90">
        <v>24</v>
      </c>
      <c r="D36" s="29" t="s">
        <v>815</v>
      </c>
      <c r="E36" s="52" t="s">
        <v>190</v>
      </c>
      <c r="F36" s="52" t="s">
        <v>801</v>
      </c>
      <c r="G36" s="91">
        <v>44805</v>
      </c>
      <c r="H36" s="91">
        <v>44866</v>
      </c>
      <c r="I36" s="29" t="s">
        <v>788</v>
      </c>
      <c r="J36" s="29" t="s">
        <v>816</v>
      </c>
      <c r="K36" s="29" t="s">
        <v>788</v>
      </c>
      <c r="L36" s="29" t="s">
        <v>817</v>
      </c>
      <c r="M36" s="29" t="s">
        <v>818</v>
      </c>
      <c r="N36" s="29" t="s">
        <v>819</v>
      </c>
      <c r="O36" s="29"/>
      <c r="P36" s="29"/>
      <c r="Q36" s="29"/>
      <c r="R36" s="80"/>
      <c r="S36" s="80"/>
      <c r="T36" s="80"/>
      <c r="U36" s="80"/>
      <c r="V36" s="80"/>
      <c r="W36" s="80"/>
      <c r="X36" s="80"/>
      <c r="Y36" s="81"/>
      <c r="Z36" s="81"/>
    </row>
    <row r="37" spans="1:26" ht="39.75" customHeight="1" x14ac:dyDescent="0.3">
      <c r="A37" s="154"/>
      <c r="B37" s="154"/>
      <c r="C37" s="90">
        <v>25</v>
      </c>
      <c r="D37" s="29" t="s">
        <v>820</v>
      </c>
      <c r="E37" s="52" t="s">
        <v>801</v>
      </c>
      <c r="F37" s="52" t="s">
        <v>190</v>
      </c>
      <c r="G37" s="91">
        <v>44866</v>
      </c>
      <c r="H37" s="91">
        <v>44926</v>
      </c>
      <c r="I37" s="29" t="s">
        <v>821</v>
      </c>
      <c r="J37" s="29" t="s">
        <v>816</v>
      </c>
      <c r="K37" s="29" t="s">
        <v>821</v>
      </c>
      <c r="L37" s="29" t="s">
        <v>817</v>
      </c>
      <c r="M37" s="29" t="s">
        <v>821</v>
      </c>
      <c r="N37" s="29" t="s">
        <v>822</v>
      </c>
      <c r="O37" s="29"/>
      <c r="P37" s="29"/>
      <c r="Q37" s="29"/>
      <c r="R37" s="80"/>
      <c r="S37" s="80"/>
      <c r="T37" s="80"/>
      <c r="U37" s="80"/>
      <c r="V37" s="80"/>
      <c r="W37" s="80"/>
      <c r="X37" s="80"/>
      <c r="Y37" s="81"/>
      <c r="Z37" s="81"/>
    </row>
    <row r="38" spans="1:26" ht="39.75" customHeight="1" x14ac:dyDescent="0.3">
      <c r="A38" s="154"/>
      <c r="B38" s="154"/>
      <c r="C38" s="90">
        <v>26</v>
      </c>
      <c r="D38" s="29" t="s">
        <v>823</v>
      </c>
      <c r="E38" s="52" t="s">
        <v>801</v>
      </c>
      <c r="F38" s="91"/>
      <c r="G38" s="91">
        <v>44713</v>
      </c>
      <c r="H38" s="91">
        <v>44805</v>
      </c>
      <c r="I38" s="29" t="s">
        <v>824</v>
      </c>
      <c r="J38" s="29" t="s">
        <v>816</v>
      </c>
      <c r="K38" s="29" t="s">
        <v>825</v>
      </c>
      <c r="L38" s="29" t="s">
        <v>826</v>
      </c>
      <c r="M38" s="29" t="s">
        <v>827</v>
      </c>
      <c r="N38" s="29" t="s">
        <v>828</v>
      </c>
      <c r="O38" s="29"/>
      <c r="P38" s="29"/>
      <c r="Q38" s="29"/>
      <c r="R38" s="80"/>
      <c r="S38" s="80"/>
      <c r="T38" s="80"/>
      <c r="U38" s="80"/>
      <c r="V38" s="80"/>
      <c r="W38" s="80"/>
      <c r="X38" s="80"/>
      <c r="Y38" s="81"/>
      <c r="Z38" s="81"/>
    </row>
    <row r="39" spans="1:26" ht="39.75" customHeight="1" x14ac:dyDescent="0.3">
      <c r="A39" s="154"/>
      <c r="B39" s="155"/>
      <c r="C39" s="90">
        <v>27</v>
      </c>
      <c r="D39" s="29" t="s">
        <v>829</v>
      </c>
      <c r="E39" s="52" t="s">
        <v>801</v>
      </c>
      <c r="F39" s="52" t="s">
        <v>190</v>
      </c>
      <c r="G39" s="91">
        <v>44835</v>
      </c>
      <c r="H39" s="91">
        <v>44926</v>
      </c>
      <c r="I39" s="29" t="s">
        <v>821</v>
      </c>
      <c r="J39" s="29" t="s">
        <v>816</v>
      </c>
      <c r="K39" s="29" t="s">
        <v>821</v>
      </c>
      <c r="L39" s="29" t="s">
        <v>830</v>
      </c>
      <c r="M39" s="29" t="s">
        <v>827</v>
      </c>
      <c r="N39" s="29" t="s">
        <v>822</v>
      </c>
      <c r="O39" s="29"/>
      <c r="P39" s="29"/>
      <c r="Q39" s="29"/>
      <c r="R39" s="80"/>
      <c r="S39" s="80"/>
      <c r="T39" s="80"/>
      <c r="U39" s="80"/>
      <c r="V39" s="80"/>
      <c r="W39" s="80"/>
      <c r="X39" s="80"/>
      <c r="Y39" s="81"/>
      <c r="Z39" s="81"/>
    </row>
    <row r="40" spans="1:26" ht="39.75" customHeight="1" x14ac:dyDescent="0.3">
      <c r="A40" s="154"/>
      <c r="B40" s="173" t="s">
        <v>107</v>
      </c>
      <c r="C40" s="171" t="s">
        <v>108</v>
      </c>
      <c r="D40" s="165"/>
      <c r="E40" s="165"/>
      <c r="F40" s="165"/>
      <c r="G40" s="165"/>
      <c r="H40" s="166"/>
      <c r="I40" s="172" t="s">
        <v>641</v>
      </c>
      <c r="J40" s="165"/>
      <c r="K40" s="165"/>
      <c r="L40" s="165"/>
      <c r="M40" s="165"/>
      <c r="N40" s="165"/>
      <c r="O40" s="165"/>
      <c r="P40" s="165"/>
      <c r="Q40" s="166"/>
      <c r="R40" s="80"/>
      <c r="S40" s="80"/>
      <c r="T40" s="80"/>
      <c r="U40" s="80"/>
      <c r="V40" s="80"/>
      <c r="W40" s="80"/>
      <c r="X40" s="80"/>
      <c r="Y40" s="81"/>
      <c r="Z40" s="81"/>
    </row>
    <row r="41" spans="1:26" ht="39.75" customHeight="1" x14ac:dyDescent="0.3">
      <c r="A41" s="154"/>
      <c r="B41" s="154"/>
      <c r="C41" s="85" t="s">
        <v>642</v>
      </c>
      <c r="D41" s="85" t="s">
        <v>691</v>
      </c>
      <c r="E41" s="85" t="s">
        <v>644</v>
      </c>
      <c r="F41" s="86" t="s">
        <v>645</v>
      </c>
      <c r="G41" s="87" t="s">
        <v>646</v>
      </c>
      <c r="H41" s="87" t="s">
        <v>647</v>
      </c>
      <c r="I41" s="85" t="s">
        <v>648</v>
      </c>
      <c r="J41" s="99" t="s">
        <v>649</v>
      </c>
      <c r="K41" s="85" t="s">
        <v>650</v>
      </c>
      <c r="L41" s="89" t="s">
        <v>651</v>
      </c>
      <c r="M41" s="85" t="s">
        <v>652</v>
      </c>
      <c r="N41" s="89" t="s">
        <v>653</v>
      </c>
      <c r="O41" s="85" t="s">
        <v>654</v>
      </c>
      <c r="P41" s="89" t="s">
        <v>655</v>
      </c>
      <c r="Q41" s="85" t="s">
        <v>656</v>
      </c>
      <c r="R41" s="80"/>
      <c r="S41" s="80"/>
      <c r="T41" s="80"/>
      <c r="U41" s="80"/>
      <c r="V41" s="80"/>
      <c r="W41" s="80"/>
      <c r="X41" s="80"/>
      <c r="Y41" s="81"/>
      <c r="Z41" s="81"/>
    </row>
    <row r="42" spans="1:26" ht="39.75" customHeight="1" x14ac:dyDescent="0.3">
      <c r="A42" s="154"/>
      <c r="B42" s="154"/>
      <c r="C42" s="90">
        <v>28</v>
      </c>
      <c r="D42" s="29" t="s">
        <v>831</v>
      </c>
      <c r="E42" s="52" t="s">
        <v>801</v>
      </c>
      <c r="F42" s="91"/>
      <c r="G42" s="91">
        <v>44562</v>
      </c>
      <c r="H42" s="91">
        <v>44926</v>
      </c>
      <c r="I42" s="29" t="s">
        <v>832</v>
      </c>
      <c r="J42" s="29" t="s">
        <v>833</v>
      </c>
      <c r="K42" s="31" t="s">
        <v>834</v>
      </c>
      <c r="L42" s="29" t="s">
        <v>835</v>
      </c>
      <c r="M42" s="31" t="s">
        <v>836</v>
      </c>
      <c r="N42" s="29" t="s">
        <v>837</v>
      </c>
      <c r="O42" s="29"/>
      <c r="P42" s="29"/>
      <c r="Q42" s="29"/>
      <c r="R42" s="80"/>
      <c r="S42" s="80"/>
      <c r="T42" s="80"/>
      <c r="U42" s="80"/>
      <c r="V42" s="80"/>
      <c r="W42" s="80"/>
      <c r="X42" s="80"/>
      <c r="Y42" s="81"/>
      <c r="Z42" s="81"/>
    </row>
    <row r="43" spans="1:26" ht="39.75" customHeight="1" x14ac:dyDescent="0.3">
      <c r="A43" s="154"/>
      <c r="B43" s="154"/>
      <c r="C43" s="90">
        <v>29</v>
      </c>
      <c r="D43" s="29" t="s">
        <v>838</v>
      </c>
      <c r="E43" s="52" t="s">
        <v>801</v>
      </c>
      <c r="F43" s="101" t="s">
        <v>839</v>
      </c>
      <c r="G43" s="91">
        <v>44562</v>
      </c>
      <c r="H43" s="91">
        <v>44926</v>
      </c>
      <c r="I43" s="29" t="s">
        <v>840</v>
      </c>
      <c r="J43" s="29" t="s">
        <v>841</v>
      </c>
      <c r="K43" s="31" t="s">
        <v>842</v>
      </c>
      <c r="L43" s="29" t="s">
        <v>843</v>
      </c>
      <c r="M43" s="31" t="s">
        <v>844</v>
      </c>
      <c r="N43" s="29" t="s">
        <v>845</v>
      </c>
      <c r="O43" s="29"/>
      <c r="P43" s="29"/>
      <c r="Q43" s="29"/>
      <c r="R43" s="80"/>
      <c r="S43" s="80"/>
      <c r="T43" s="80"/>
      <c r="U43" s="80"/>
      <c r="V43" s="80"/>
      <c r="W43" s="80"/>
      <c r="X43" s="80"/>
      <c r="Y43" s="81"/>
      <c r="Z43" s="81"/>
    </row>
    <row r="44" spans="1:26" ht="39.75" customHeight="1" x14ac:dyDescent="0.3">
      <c r="A44" s="154"/>
      <c r="B44" s="154"/>
      <c r="C44" s="171" t="s">
        <v>123</v>
      </c>
      <c r="D44" s="165"/>
      <c r="E44" s="165"/>
      <c r="F44" s="165"/>
      <c r="G44" s="165"/>
      <c r="H44" s="166"/>
      <c r="I44" s="172" t="s">
        <v>641</v>
      </c>
      <c r="J44" s="165"/>
      <c r="K44" s="165"/>
      <c r="L44" s="165"/>
      <c r="M44" s="165"/>
      <c r="N44" s="165"/>
      <c r="O44" s="165"/>
      <c r="P44" s="165"/>
      <c r="Q44" s="166"/>
      <c r="R44" s="80"/>
      <c r="S44" s="80"/>
      <c r="T44" s="80"/>
      <c r="U44" s="80"/>
      <c r="V44" s="80"/>
      <c r="W44" s="80"/>
      <c r="X44" s="80"/>
      <c r="Y44" s="81"/>
      <c r="Z44" s="81"/>
    </row>
    <row r="45" spans="1:26" ht="39.75" customHeight="1" x14ac:dyDescent="0.3">
      <c r="A45" s="154"/>
      <c r="B45" s="154"/>
      <c r="C45" s="85" t="s">
        <v>642</v>
      </c>
      <c r="D45" s="85" t="s">
        <v>691</v>
      </c>
      <c r="E45" s="85" t="s">
        <v>644</v>
      </c>
      <c r="F45" s="86" t="s">
        <v>645</v>
      </c>
      <c r="G45" s="87" t="s">
        <v>646</v>
      </c>
      <c r="H45" s="87" t="s">
        <v>647</v>
      </c>
      <c r="I45" s="85" t="s">
        <v>648</v>
      </c>
      <c r="J45" s="99" t="s">
        <v>649</v>
      </c>
      <c r="K45" s="85" t="s">
        <v>650</v>
      </c>
      <c r="L45" s="89" t="s">
        <v>651</v>
      </c>
      <c r="M45" s="85" t="s">
        <v>652</v>
      </c>
      <c r="N45" s="89" t="s">
        <v>653</v>
      </c>
      <c r="O45" s="85" t="s">
        <v>654</v>
      </c>
      <c r="P45" s="89" t="s">
        <v>655</v>
      </c>
      <c r="Q45" s="85" t="s">
        <v>656</v>
      </c>
      <c r="R45" s="80"/>
      <c r="S45" s="80"/>
      <c r="T45" s="80"/>
      <c r="U45" s="80"/>
      <c r="V45" s="80"/>
      <c r="W45" s="80"/>
      <c r="X45" s="80"/>
      <c r="Y45" s="81"/>
      <c r="Z45" s="81"/>
    </row>
    <row r="46" spans="1:26" ht="39.75" customHeight="1" x14ac:dyDescent="0.3">
      <c r="A46" s="154"/>
      <c r="B46" s="154"/>
      <c r="C46" s="90">
        <v>30</v>
      </c>
      <c r="D46" s="47" t="s">
        <v>846</v>
      </c>
      <c r="E46" s="52" t="s">
        <v>172</v>
      </c>
      <c r="F46" s="52" t="s">
        <v>847</v>
      </c>
      <c r="G46" s="91">
        <v>44576</v>
      </c>
      <c r="H46" s="91">
        <v>44926</v>
      </c>
      <c r="I46" s="93" t="s">
        <v>848</v>
      </c>
      <c r="J46" s="93" t="s">
        <v>849</v>
      </c>
      <c r="K46" s="29" t="s">
        <v>850</v>
      </c>
      <c r="L46" s="29" t="s">
        <v>851</v>
      </c>
      <c r="M46" s="29" t="s">
        <v>850</v>
      </c>
      <c r="N46" s="29" t="s">
        <v>852</v>
      </c>
      <c r="O46" s="29"/>
      <c r="P46" s="29"/>
      <c r="Q46" s="29"/>
      <c r="R46" s="80"/>
      <c r="S46" s="80"/>
      <c r="T46" s="80"/>
      <c r="U46" s="80"/>
      <c r="V46" s="80"/>
      <c r="W46" s="80"/>
      <c r="X46" s="80"/>
      <c r="Y46" s="81"/>
      <c r="Z46" s="81"/>
    </row>
    <row r="47" spans="1:26" ht="39.75" customHeight="1" x14ac:dyDescent="0.3">
      <c r="A47" s="154"/>
      <c r="B47" s="154"/>
      <c r="C47" s="90">
        <v>31</v>
      </c>
      <c r="D47" s="47" t="s">
        <v>853</v>
      </c>
      <c r="E47" s="52" t="s">
        <v>172</v>
      </c>
      <c r="F47" s="52" t="s">
        <v>847</v>
      </c>
      <c r="G47" s="91">
        <v>44593</v>
      </c>
      <c r="H47" s="91">
        <v>44926</v>
      </c>
      <c r="I47" s="93" t="s">
        <v>854</v>
      </c>
      <c r="J47" s="93" t="s">
        <v>855</v>
      </c>
      <c r="K47" s="29" t="s">
        <v>856</v>
      </c>
      <c r="L47" s="29" t="s">
        <v>857</v>
      </c>
      <c r="M47" s="29" t="s">
        <v>858</v>
      </c>
      <c r="N47" s="29" t="s">
        <v>859</v>
      </c>
      <c r="O47" s="29"/>
      <c r="P47" s="29"/>
      <c r="Q47" s="29"/>
      <c r="R47" s="80"/>
      <c r="S47" s="80"/>
      <c r="T47" s="80"/>
      <c r="U47" s="80"/>
      <c r="V47" s="80"/>
      <c r="W47" s="80"/>
      <c r="X47" s="80"/>
      <c r="Y47" s="81"/>
      <c r="Z47" s="81"/>
    </row>
    <row r="48" spans="1:26" ht="39.75" customHeight="1" x14ac:dyDescent="0.3">
      <c r="A48" s="154"/>
      <c r="B48" s="154"/>
      <c r="C48" s="90">
        <v>32</v>
      </c>
      <c r="D48" s="47" t="s">
        <v>860</v>
      </c>
      <c r="E48" s="52" t="s">
        <v>172</v>
      </c>
      <c r="F48" s="52" t="s">
        <v>847</v>
      </c>
      <c r="G48" s="91">
        <v>44652</v>
      </c>
      <c r="H48" s="91">
        <v>44926</v>
      </c>
      <c r="I48" s="93" t="s">
        <v>861</v>
      </c>
      <c r="J48" s="93" t="s">
        <v>862</v>
      </c>
      <c r="K48" s="29" t="s">
        <v>863</v>
      </c>
      <c r="L48" s="29" t="s">
        <v>864</v>
      </c>
      <c r="M48" s="29" t="s">
        <v>865</v>
      </c>
      <c r="N48" s="29" t="s">
        <v>866</v>
      </c>
      <c r="O48" s="29"/>
      <c r="P48" s="29"/>
      <c r="Q48" s="29"/>
      <c r="R48" s="80"/>
      <c r="S48" s="80"/>
      <c r="T48" s="80"/>
      <c r="U48" s="80"/>
      <c r="V48" s="80"/>
      <c r="W48" s="80"/>
      <c r="X48" s="80"/>
      <c r="Y48" s="81"/>
      <c r="Z48" s="81"/>
    </row>
    <row r="49" spans="1:26" ht="39.75" customHeight="1" x14ac:dyDescent="0.3">
      <c r="A49" s="154"/>
      <c r="B49" s="154"/>
      <c r="C49" s="90">
        <v>33</v>
      </c>
      <c r="D49" s="47" t="s">
        <v>867</v>
      </c>
      <c r="E49" s="52" t="s">
        <v>172</v>
      </c>
      <c r="F49" s="52" t="s">
        <v>847</v>
      </c>
      <c r="G49" s="91">
        <v>44652</v>
      </c>
      <c r="H49" s="91">
        <v>44926</v>
      </c>
      <c r="I49" s="100" t="s">
        <v>868</v>
      </c>
      <c r="J49" s="100" t="s">
        <v>869</v>
      </c>
      <c r="K49" s="45" t="s">
        <v>870</v>
      </c>
      <c r="L49" s="29" t="s">
        <v>871</v>
      </c>
      <c r="M49" s="29" t="s">
        <v>872</v>
      </c>
      <c r="N49" s="29" t="s">
        <v>873</v>
      </c>
      <c r="O49" s="29"/>
      <c r="P49" s="29"/>
      <c r="Q49" s="29"/>
      <c r="R49" s="80"/>
      <c r="S49" s="80"/>
      <c r="T49" s="80"/>
      <c r="U49" s="80"/>
      <c r="V49" s="80"/>
      <c r="W49" s="80"/>
      <c r="X49" s="80"/>
      <c r="Y49" s="81"/>
      <c r="Z49" s="81"/>
    </row>
    <row r="50" spans="1:26" ht="39.75" customHeight="1" x14ac:dyDescent="0.3">
      <c r="A50" s="154"/>
      <c r="B50" s="154"/>
      <c r="C50" s="90">
        <v>34</v>
      </c>
      <c r="D50" s="45" t="s">
        <v>874</v>
      </c>
      <c r="E50" s="101" t="s">
        <v>875</v>
      </c>
      <c r="F50" s="102"/>
      <c r="G50" s="95">
        <v>44562</v>
      </c>
      <c r="H50" s="102">
        <v>44621</v>
      </c>
      <c r="I50" s="100" t="s">
        <v>876</v>
      </c>
      <c r="J50" s="100" t="s">
        <v>877</v>
      </c>
      <c r="K50" s="100" t="s">
        <v>878</v>
      </c>
      <c r="L50" s="29" t="s">
        <v>879</v>
      </c>
      <c r="M50" s="29" t="s">
        <v>880</v>
      </c>
      <c r="N50" s="29" t="s">
        <v>879</v>
      </c>
      <c r="O50" s="29"/>
      <c r="P50" s="29"/>
      <c r="Q50" s="29"/>
      <c r="R50" s="80"/>
      <c r="S50" s="80"/>
      <c r="T50" s="80"/>
      <c r="U50" s="80"/>
      <c r="V50" s="80"/>
      <c r="W50" s="80"/>
      <c r="X50" s="80"/>
      <c r="Y50" s="81"/>
      <c r="Z50" s="81"/>
    </row>
    <row r="51" spans="1:26" ht="87.75" customHeight="1" x14ac:dyDescent="0.3">
      <c r="A51" s="154"/>
      <c r="B51" s="154"/>
      <c r="C51" s="90">
        <v>35</v>
      </c>
      <c r="D51" s="45" t="s">
        <v>881</v>
      </c>
      <c r="E51" s="101" t="s">
        <v>875</v>
      </c>
      <c r="F51" s="102"/>
      <c r="G51" s="102">
        <v>44652</v>
      </c>
      <c r="H51" s="102">
        <v>44896</v>
      </c>
      <c r="I51" s="103" t="s">
        <v>882</v>
      </c>
      <c r="J51" s="100" t="s">
        <v>883</v>
      </c>
      <c r="K51" s="104" t="s">
        <v>884</v>
      </c>
      <c r="L51" s="29" t="s">
        <v>885</v>
      </c>
      <c r="M51" s="105" t="s">
        <v>886</v>
      </c>
      <c r="N51" s="29" t="s">
        <v>887</v>
      </c>
      <c r="O51" s="29"/>
      <c r="P51" s="29"/>
      <c r="Q51" s="29"/>
      <c r="R51" s="80"/>
      <c r="S51" s="80"/>
      <c r="T51" s="80"/>
      <c r="U51" s="80"/>
      <c r="V51" s="80"/>
      <c r="W51" s="80"/>
      <c r="X51" s="80"/>
      <c r="Y51" s="81"/>
      <c r="Z51" s="81"/>
    </row>
    <row r="52" spans="1:26" ht="39.75" customHeight="1" x14ac:dyDescent="0.3">
      <c r="A52" s="154"/>
      <c r="B52" s="154"/>
      <c r="C52" s="90">
        <v>36</v>
      </c>
      <c r="D52" s="45" t="s">
        <v>888</v>
      </c>
      <c r="E52" s="101" t="s">
        <v>875</v>
      </c>
      <c r="F52" s="102"/>
      <c r="G52" s="102">
        <v>44562</v>
      </c>
      <c r="H52" s="102">
        <v>44896</v>
      </c>
      <c r="I52" s="100" t="s">
        <v>889</v>
      </c>
      <c r="J52" s="100" t="s">
        <v>890</v>
      </c>
      <c r="K52" s="106" t="s">
        <v>891</v>
      </c>
      <c r="L52" s="29" t="s">
        <v>892</v>
      </c>
      <c r="M52" s="105" t="s">
        <v>893</v>
      </c>
      <c r="N52" s="100" t="s">
        <v>894</v>
      </c>
      <c r="O52" s="29"/>
      <c r="P52" s="29"/>
      <c r="Q52" s="29"/>
      <c r="R52" s="80"/>
      <c r="S52" s="80"/>
      <c r="T52" s="80"/>
      <c r="U52" s="80"/>
      <c r="V52" s="80"/>
      <c r="W52" s="80"/>
      <c r="X52" s="80"/>
      <c r="Y52" s="81"/>
      <c r="Z52" s="81"/>
    </row>
    <row r="53" spans="1:26" ht="39.75" customHeight="1" x14ac:dyDescent="0.3">
      <c r="A53" s="154"/>
      <c r="B53" s="154"/>
      <c r="C53" s="90">
        <v>37</v>
      </c>
      <c r="D53" s="45" t="s">
        <v>895</v>
      </c>
      <c r="E53" s="52" t="s">
        <v>172</v>
      </c>
      <c r="F53" s="52" t="s">
        <v>896</v>
      </c>
      <c r="G53" s="91">
        <v>44562</v>
      </c>
      <c r="H53" s="91">
        <v>44896</v>
      </c>
      <c r="I53" s="107" t="s">
        <v>897</v>
      </c>
      <c r="J53" s="93" t="s">
        <v>898</v>
      </c>
      <c r="K53" s="45" t="s">
        <v>899</v>
      </c>
      <c r="L53" s="29" t="s">
        <v>900</v>
      </c>
      <c r="M53" s="29" t="s">
        <v>901</v>
      </c>
      <c r="N53" s="29" t="s">
        <v>902</v>
      </c>
      <c r="O53" s="29"/>
      <c r="P53" s="29"/>
      <c r="Q53" s="29"/>
      <c r="R53" s="80"/>
      <c r="S53" s="80"/>
      <c r="T53" s="80"/>
      <c r="U53" s="80"/>
      <c r="V53" s="80"/>
      <c r="W53" s="80"/>
      <c r="X53" s="80"/>
      <c r="Y53" s="81"/>
      <c r="Z53" s="81"/>
    </row>
    <row r="54" spans="1:26" ht="39.75" customHeight="1" x14ac:dyDescent="0.3">
      <c r="A54" s="154"/>
      <c r="B54" s="154"/>
      <c r="C54" s="90">
        <v>38</v>
      </c>
      <c r="D54" s="108" t="s">
        <v>903</v>
      </c>
      <c r="E54" s="52" t="s">
        <v>172</v>
      </c>
      <c r="F54" s="52" t="s">
        <v>904</v>
      </c>
      <c r="G54" s="91">
        <v>44743</v>
      </c>
      <c r="H54" s="91">
        <v>44926</v>
      </c>
      <c r="I54" s="93" t="s">
        <v>905</v>
      </c>
      <c r="J54" s="93" t="s">
        <v>906</v>
      </c>
      <c r="K54" s="29" t="s">
        <v>907</v>
      </c>
      <c r="L54" s="29" t="s">
        <v>908</v>
      </c>
      <c r="M54" s="29" t="s">
        <v>909</v>
      </c>
      <c r="N54" s="29" t="s">
        <v>910</v>
      </c>
      <c r="O54" s="29"/>
      <c r="P54" s="29"/>
      <c r="Q54" s="29"/>
      <c r="R54" s="80"/>
      <c r="S54" s="80"/>
      <c r="T54" s="80"/>
      <c r="U54" s="80"/>
      <c r="V54" s="80"/>
      <c r="W54" s="80"/>
      <c r="X54" s="80"/>
      <c r="Y54" s="81"/>
      <c r="Z54" s="81"/>
    </row>
    <row r="55" spans="1:26" ht="39.75" customHeight="1" x14ac:dyDescent="0.3">
      <c r="A55" s="154"/>
      <c r="B55" s="154"/>
      <c r="C55" s="90">
        <v>39</v>
      </c>
      <c r="D55" s="108" t="s">
        <v>911</v>
      </c>
      <c r="E55" s="52" t="s">
        <v>172</v>
      </c>
      <c r="F55" s="52" t="s">
        <v>912</v>
      </c>
      <c r="G55" s="91">
        <v>44593</v>
      </c>
      <c r="H55" s="91">
        <v>44926</v>
      </c>
      <c r="I55" s="93" t="s">
        <v>913</v>
      </c>
      <c r="J55" s="93" t="s">
        <v>914</v>
      </c>
      <c r="K55" s="29" t="s">
        <v>915</v>
      </c>
      <c r="L55" s="29" t="s">
        <v>916</v>
      </c>
      <c r="M55" s="29" t="s">
        <v>917</v>
      </c>
      <c r="N55" s="29" t="s">
        <v>918</v>
      </c>
      <c r="O55" s="29"/>
      <c r="P55" s="29"/>
      <c r="Q55" s="29"/>
      <c r="R55" s="80"/>
      <c r="S55" s="80"/>
      <c r="T55" s="80"/>
      <c r="U55" s="80"/>
      <c r="V55" s="80"/>
      <c r="W55" s="80"/>
      <c r="X55" s="80"/>
      <c r="Y55" s="81"/>
      <c r="Z55" s="81"/>
    </row>
    <row r="56" spans="1:26" ht="39.75" customHeight="1" x14ac:dyDescent="0.3">
      <c r="A56" s="154"/>
      <c r="B56" s="154"/>
      <c r="C56" s="90">
        <v>40</v>
      </c>
      <c r="D56" s="94" t="s">
        <v>919</v>
      </c>
      <c r="E56" s="52" t="s">
        <v>920</v>
      </c>
      <c r="F56" s="48" t="s">
        <v>921</v>
      </c>
      <c r="G56" s="97">
        <v>44562</v>
      </c>
      <c r="H56" s="97">
        <v>44926</v>
      </c>
      <c r="I56" s="29" t="s">
        <v>922</v>
      </c>
      <c r="J56" s="93" t="s">
        <v>923</v>
      </c>
      <c r="K56" s="29" t="s">
        <v>924</v>
      </c>
      <c r="L56" s="29" t="s">
        <v>925</v>
      </c>
      <c r="M56" s="29" t="s">
        <v>926</v>
      </c>
      <c r="N56" s="109" t="s">
        <v>927</v>
      </c>
      <c r="O56" s="29"/>
      <c r="P56" s="29"/>
      <c r="Q56" s="32"/>
      <c r="R56" s="110"/>
      <c r="S56" s="80"/>
      <c r="T56" s="80"/>
      <c r="U56" s="80"/>
      <c r="V56" s="80"/>
      <c r="W56" s="80"/>
      <c r="X56" s="80"/>
      <c r="Y56" s="81"/>
      <c r="Z56" s="81"/>
    </row>
    <row r="57" spans="1:26" ht="39.75" customHeight="1" x14ac:dyDescent="0.3">
      <c r="A57" s="154"/>
      <c r="B57" s="155"/>
      <c r="C57" s="90">
        <v>41</v>
      </c>
      <c r="D57" s="94" t="s">
        <v>928</v>
      </c>
      <c r="E57" s="52" t="s">
        <v>920</v>
      </c>
      <c r="F57" s="48" t="s">
        <v>921</v>
      </c>
      <c r="G57" s="97">
        <v>44562</v>
      </c>
      <c r="H57" s="97">
        <v>44926</v>
      </c>
      <c r="I57" s="29" t="s">
        <v>929</v>
      </c>
      <c r="J57" s="93" t="s">
        <v>930</v>
      </c>
      <c r="K57" s="29" t="s">
        <v>931</v>
      </c>
      <c r="L57" s="29" t="s">
        <v>932</v>
      </c>
      <c r="M57" s="29" t="s">
        <v>933</v>
      </c>
      <c r="N57" s="109" t="s">
        <v>934</v>
      </c>
      <c r="O57" s="29"/>
      <c r="P57" s="29"/>
      <c r="Q57" s="32"/>
      <c r="R57" s="111"/>
      <c r="S57" s="80"/>
      <c r="T57" s="80"/>
      <c r="U57" s="80"/>
      <c r="V57" s="80"/>
      <c r="W57" s="80"/>
      <c r="X57" s="80"/>
      <c r="Y57" s="81"/>
      <c r="Z57" s="81"/>
    </row>
    <row r="58" spans="1:26" ht="39.75" customHeight="1" x14ac:dyDescent="0.3">
      <c r="A58" s="154"/>
      <c r="B58" s="173" t="s">
        <v>141</v>
      </c>
      <c r="C58" s="179" t="s">
        <v>935</v>
      </c>
      <c r="D58" s="165"/>
      <c r="E58" s="165"/>
      <c r="F58" s="165"/>
      <c r="G58" s="165"/>
      <c r="H58" s="166"/>
      <c r="I58" s="172" t="s">
        <v>641</v>
      </c>
      <c r="J58" s="165"/>
      <c r="K58" s="165"/>
      <c r="L58" s="165"/>
      <c r="M58" s="165"/>
      <c r="N58" s="165"/>
      <c r="O58" s="165"/>
      <c r="P58" s="165"/>
      <c r="Q58" s="166"/>
      <c r="R58" s="80"/>
      <c r="S58" s="80"/>
      <c r="T58" s="80"/>
      <c r="U58" s="80"/>
      <c r="V58" s="80"/>
      <c r="W58" s="80"/>
      <c r="X58" s="80"/>
      <c r="Y58" s="81"/>
      <c r="Z58" s="81"/>
    </row>
    <row r="59" spans="1:26" ht="39.75" customHeight="1" x14ac:dyDescent="0.3">
      <c r="A59" s="154"/>
      <c r="B59" s="154"/>
      <c r="C59" s="85" t="s">
        <v>642</v>
      </c>
      <c r="D59" s="85" t="s">
        <v>691</v>
      </c>
      <c r="E59" s="85" t="s">
        <v>644</v>
      </c>
      <c r="F59" s="86" t="s">
        <v>645</v>
      </c>
      <c r="G59" s="87" t="s">
        <v>646</v>
      </c>
      <c r="H59" s="87" t="s">
        <v>647</v>
      </c>
      <c r="I59" s="85" t="s">
        <v>648</v>
      </c>
      <c r="J59" s="99" t="s">
        <v>649</v>
      </c>
      <c r="K59" s="85" t="s">
        <v>650</v>
      </c>
      <c r="L59" s="89" t="s">
        <v>651</v>
      </c>
      <c r="M59" s="85" t="s">
        <v>652</v>
      </c>
      <c r="N59" s="89" t="s">
        <v>653</v>
      </c>
      <c r="O59" s="85" t="s">
        <v>654</v>
      </c>
      <c r="P59" s="89" t="s">
        <v>655</v>
      </c>
      <c r="Q59" s="85" t="s">
        <v>656</v>
      </c>
      <c r="R59" s="80"/>
      <c r="S59" s="80"/>
      <c r="T59" s="80"/>
      <c r="U59" s="80"/>
      <c r="V59" s="80"/>
      <c r="W59" s="80"/>
      <c r="X59" s="80"/>
      <c r="Y59" s="81"/>
      <c r="Z59" s="81"/>
    </row>
    <row r="60" spans="1:26" ht="39.75" customHeight="1" x14ac:dyDescent="0.3">
      <c r="A60" s="154"/>
      <c r="B60" s="154"/>
      <c r="C60" s="90">
        <v>42</v>
      </c>
      <c r="D60" s="94" t="s">
        <v>936</v>
      </c>
      <c r="E60" s="52" t="s">
        <v>801</v>
      </c>
      <c r="F60" s="91"/>
      <c r="G60" s="91">
        <v>44652</v>
      </c>
      <c r="H60" s="91">
        <v>44926</v>
      </c>
      <c r="I60" s="29" t="s">
        <v>937</v>
      </c>
      <c r="J60" s="175" t="s">
        <v>938</v>
      </c>
      <c r="K60" s="31" t="s">
        <v>939</v>
      </c>
      <c r="L60" s="29" t="s">
        <v>940</v>
      </c>
      <c r="M60" s="29" t="s">
        <v>941</v>
      </c>
      <c r="N60" s="29" t="s">
        <v>942</v>
      </c>
      <c r="O60" s="29"/>
      <c r="P60" s="29"/>
      <c r="Q60" s="29"/>
      <c r="R60" s="80"/>
      <c r="S60" s="80"/>
      <c r="T60" s="80"/>
      <c r="U60" s="80"/>
      <c r="V60" s="80"/>
      <c r="W60" s="80"/>
      <c r="X60" s="80"/>
      <c r="Y60" s="81"/>
      <c r="Z60" s="81"/>
    </row>
    <row r="61" spans="1:26" ht="39.75" customHeight="1" x14ac:dyDescent="0.3">
      <c r="A61" s="154"/>
      <c r="B61" s="154"/>
      <c r="C61" s="90">
        <v>43</v>
      </c>
      <c r="D61" s="94" t="s">
        <v>943</v>
      </c>
      <c r="E61" s="52" t="s">
        <v>801</v>
      </c>
      <c r="F61" s="91"/>
      <c r="G61" s="91">
        <v>44743</v>
      </c>
      <c r="H61" s="91">
        <v>44926</v>
      </c>
      <c r="I61" s="29" t="s">
        <v>937</v>
      </c>
      <c r="J61" s="154"/>
      <c r="K61" s="94" t="s">
        <v>944</v>
      </c>
      <c r="L61" s="29" t="s">
        <v>945</v>
      </c>
      <c r="M61" s="31" t="s">
        <v>946</v>
      </c>
      <c r="N61" s="29" t="s">
        <v>947</v>
      </c>
      <c r="O61" s="29"/>
      <c r="P61" s="29"/>
      <c r="Q61" s="29"/>
      <c r="R61" s="80"/>
      <c r="S61" s="80"/>
      <c r="T61" s="80"/>
      <c r="U61" s="80"/>
      <c r="V61" s="80"/>
      <c r="W61" s="80"/>
      <c r="X61" s="80"/>
      <c r="Y61" s="81"/>
      <c r="Z61" s="81"/>
    </row>
    <row r="62" spans="1:26" ht="39.75" customHeight="1" x14ac:dyDescent="0.3">
      <c r="A62" s="154"/>
      <c r="B62" s="154"/>
      <c r="C62" s="90">
        <v>44</v>
      </c>
      <c r="D62" s="94" t="s">
        <v>948</v>
      </c>
      <c r="E62" s="52" t="s">
        <v>801</v>
      </c>
      <c r="F62" s="91"/>
      <c r="G62" s="91">
        <v>44835</v>
      </c>
      <c r="H62" s="91">
        <v>44926</v>
      </c>
      <c r="I62" s="29" t="s">
        <v>937</v>
      </c>
      <c r="J62" s="154"/>
      <c r="K62" s="94" t="s">
        <v>949</v>
      </c>
      <c r="L62" s="29" t="s">
        <v>945</v>
      </c>
      <c r="M62" s="112" t="s">
        <v>949</v>
      </c>
      <c r="N62" s="29" t="s">
        <v>950</v>
      </c>
      <c r="O62" s="29"/>
      <c r="P62" s="29"/>
      <c r="Q62" s="29"/>
      <c r="R62" s="80"/>
      <c r="S62" s="80"/>
      <c r="T62" s="80"/>
      <c r="U62" s="80"/>
      <c r="V62" s="80"/>
      <c r="W62" s="80"/>
      <c r="X62" s="80"/>
      <c r="Y62" s="81"/>
      <c r="Z62" s="81"/>
    </row>
    <row r="63" spans="1:26" ht="39.75" customHeight="1" x14ac:dyDescent="0.3">
      <c r="A63" s="154"/>
      <c r="B63" s="155"/>
      <c r="C63" s="90">
        <v>45</v>
      </c>
      <c r="D63" s="94" t="s">
        <v>951</v>
      </c>
      <c r="E63" s="52" t="s">
        <v>801</v>
      </c>
      <c r="F63" s="91"/>
      <c r="G63" s="91">
        <v>44835</v>
      </c>
      <c r="H63" s="91">
        <v>44926</v>
      </c>
      <c r="I63" s="29" t="s">
        <v>937</v>
      </c>
      <c r="J63" s="155"/>
      <c r="K63" s="94" t="s">
        <v>949</v>
      </c>
      <c r="L63" s="29" t="s">
        <v>945</v>
      </c>
      <c r="M63" s="112" t="s">
        <v>949</v>
      </c>
      <c r="N63" s="29" t="s">
        <v>952</v>
      </c>
      <c r="O63" s="29"/>
      <c r="P63" s="29"/>
      <c r="Q63" s="29"/>
      <c r="R63" s="80"/>
      <c r="S63" s="80"/>
      <c r="T63" s="80"/>
      <c r="U63" s="80"/>
      <c r="V63" s="80"/>
      <c r="W63" s="80"/>
      <c r="X63" s="80"/>
      <c r="Y63" s="81"/>
      <c r="Z63" s="81"/>
    </row>
    <row r="64" spans="1:26" ht="39.75" customHeight="1" x14ac:dyDescent="0.3">
      <c r="A64" s="154"/>
      <c r="B64" s="173" t="s">
        <v>168</v>
      </c>
      <c r="C64" s="171" t="s">
        <v>169</v>
      </c>
      <c r="D64" s="165"/>
      <c r="E64" s="165"/>
      <c r="F64" s="165"/>
      <c r="G64" s="165"/>
      <c r="H64" s="166"/>
      <c r="I64" s="172" t="s">
        <v>641</v>
      </c>
      <c r="J64" s="165"/>
      <c r="K64" s="165"/>
      <c r="L64" s="165"/>
      <c r="M64" s="165"/>
      <c r="N64" s="165"/>
      <c r="O64" s="165"/>
      <c r="P64" s="165"/>
      <c r="Q64" s="166"/>
      <c r="R64" s="80"/>
      <c r="S64" s="80"/>
      <c r="T64" s="80"/>
      <c r="U64" s="80"/>
      <c r="V64" s="80"/>
      <c r="W64" s="80"/>
      <c r="X64" s="80"/>
      <c r="Y64" s="81"/>
      <c r="Z64" s="81"/>
    </row>
    <row r="65" spans="1:26" ht="39.75" customHeight="1" x14ac:dyDescent="0.3">
      <c r="A65" s="154"/>
      <c r="B65" s="154"/>
      <c r="C65" s="85" t="s">
        <v>642</v>
      </c>
      <c r="D65" s="85" t="s">
        <v>691</v>
      </c>
      <c r="E65" s="85" t="s">
        <v>644</v>
      </c>
      <c r="F65" s="86" t="s">
        <v>645</v>
      </c>
      <c r="G65" s="87" t="s">
        <v>646</v>
      </c>
      <c r="H65" s="87" t="s">
        <v>647</v>
      </c>
      <c r="I65" s="85" t="s">
        <v>648</v>
      </c>
      <c r="J65" s="99" t="s">
        <v>649</v>
      </c>
      <c r="K65" s="85" t="s">
        <v>650</v>
      </c>
      <c r="L65" s="89" t="s">
        <v>651</v>
      </c>
      <c r="M65" s="85" t="s">
        <v>652</v>
      </c>
      <c r="N65" s="89" t="s">
        <v>653</v>
      </c>
      <c r="O65" s="85" t="s">
        <v>654</v>
      </c>
      <c r="P65" s="89" t="s">
        <v>655</v>
      </c>
      <c r="Q65" s="85" t="s">
        <v>656</v>
      </c>
      <c r="R65" s="80"/>
      <c r="S65" s="80"/>
      <c r="T65" s="80"/>
      <c r="U65" s="80"/>
      <c r="V65" s="80"/>
      <c r="W65" s="80"/>
      <c r="X65" s="80"/>
      <c r="Y65" s="81"/>
      <c r="Z65" s="81"/>
    </row>
    <row r="66" spans="1:26" ht="39.75" customHeight="1" x14ac:dyDescent="0.3">
      <c r="A66" s="154"/>
      <c r="B66" s="154"/>
      <c r="C66" s="90">
        <v>46</v>
      </c>
      <c r="D66" s="29" t="s">
        <v>953</v>
      </c>
      <c r="E66" s="52" t="s">
        <v>801</v>
      </c>
      <c r="F66" s="113"/>
      <c r="G66" s="91">
        <v>44562</v>
      </c>
      <c r="H66" s="91">
        <v>44651</v>
      </c>
      <c r="I66" s="29" t="s">
        <v>954</v>
      </c>
      <c r="J66" s="29" t="s">
        <v>955</v>
      </c>
      <c r="K66" s="31" t="s">
        <v>956</v>
      </c>
      <c r="L66" s="29" t="s">
        <v>957</v>
      </c>
      <c r="M66" s="58" t="s">
        <v>958</v>
      </c>
      <c r="N66" s="29" t="s">
        <v>959</v>
      </c>
      <c r="O66" s="29"/>
      <c r="P66" s="29"/>
      <c r="Q66" s="29"/>
      <c r="R66" s="80"/>
      <c r="S66" s="80"/>
      <c r="T66" s="80"/>
      <c r="U66" s="80"/>
      <c r="V66" s="80"/>
      <c r="W66" s="80"/>
      <c r="X66" s="80"/>
      <c r="Y66" s="81"/>
      <c r="Z66" s="81"/>
    </row>
    <row r="67" spans="1:26" ht="39.75" customHeight="1" x14ac:dyDescent="0.3">
      <c r="A67" s="154"/>
      <c r="B67" s="154"/>
      <c r="C67" s="90">
        <v>47</v>
      </c>
      <c r="D67" s="29" t="s">
        <v>960</v>
      </c>
      <c r="E67" s="52" t="s">
        <v>801</v>
      </c>
      <c r="F67" s="52" t="s">
        <v>961</v>
      </c>
      <c r="G67" s="91">
        <v>44562</v>
      </c>
      <c r="H67" s="91">
        <v>44926</v>
      </c>
      <c r="I67" s="29" t="s">
        <v>962</v>
      </c>
      <c r="J67" s="29" t="s">
        <v>963</v>
      </c>
      <c r="K67" s="29" t="s">
        <v>964</v>
      </c>
      <c r="L67" s="29" t="s">
        <v>965</v>
      </c>
      <c r="M67" s="31" t="s">
        <v>966</v>
      </c>
      <c r="N67" s="29" t="s">
        <v>967</v>
      </c>
      <c r="O67" s="29"/>
      <c r="P67" s="29"/>
      <c r="Q67" s="29"/>
      <c r="R67" s="80"/>
      <c r="S67" s="80"/>
      <c r="T67" s="80"/>
      <c r="U67" s="80"/>
      <c r="V67" s="80"/>
      <c r="W67" s="80"/>
      <c r="X67" s="80"/>
      <c r="Y67" s="81"/>
      <c r="Z67" s="81"/>
    </row>
    <row r="68" spans="1:26" ht="39.75" customHeight="1" x14ac:dyDescent="0.3">
      <c r="A68" s="154"/>
      <c r="B68" s="154"/>
      <c r="C68" s="90">
        <v>48</v>
      </c>
      <c r="D68" s="29" t="s">
        <v>968</v>
      </c>
      <c r="E68" s="52" t="s">
        <v>801</v>
      </c>
      <c r="F68" s="52" t="s">
        <v>839</v>
      </c>
      <c r="G68" s="91">
        <v>44652</v>
      </c>
      <c r="H68" s="91">
        <v>44926</v>
      </c>
      <c r="I68" s="29" t="s">
        <v>937</v>
      </c>
      <c r="J68" s="29" t="s">
        <v>816</v>
      </c>
      <c r="K68" s="31" t="s">
        <v>969</v>
      </c>
      <c r="L68" s="29" t="s">
        <v>970</v>
      </c>
      <c r="M68" s="31" t="s">
        <v>971</v>
      </c>
      <c r="N68" s="29" t="s">
        <v>972</v>
      </c>
      <c r="O68" s="29"/>
      <c r="P68" s="29"/>
      <c r="Q68" s="29"/>
      <c r="R68" s="80"/>
      <c r="S68" s="80"/>
      <c r="T68" s="80"/>
      <c r="U68" s="80"/>
      <c r="V68" s="80"/>
      <c r="W68" s="80"/>
      <c r="X68" s="80"/>
      <c r="Y68" s="81"/>
      <c r="Z68" s="81"/>
    </row>
    <row r="69" spans="1:26" ht="39.75" customHeight="1" x14ac:dyDescent="0.3">
      <c r="A69" s="154"/>
      <c r="B69" s="154"/>
      <c r="C69" s="90">
        <v>49</v>
      </c>
      <c r="D69" s="29" t="s">
        <v>973</v>
      </c>
      <c r="E69" s="52" t="s">
        <v>974</v>
      </c>
      <c r="F69" s="52" t="s">
        <v>839</v>
      </c>
      <c r="G69" s="91">
        <v>44682</v>
      </c>
      <c r="H69" s="91">
        <v>44926</v>
      </c>
      <c r="I69" s="29" t="s">
        <v>975</v>
      </c>
      <c r="J69" s="29" t="s">
        <v>816</v>
      </c>
      <c r="K69" s="29" t="s">
        <v>976</v>
      </c>
      <c r="L69" s="29" t="s">
        <v>977</v>
      </c>
      <c r="M69" s="31" t="s">
        <v>978</v>
      </c>
      <c r="N69" s="29" t="s">
        <v>979</v>
      </c>
      <c r="O69" s="29"/>
      <c r="P69" s="29"/>
      <c r="Q69" s="29"/>
      <c r="R69" s="80"/>
      <c r="S69" s="80"/>
      <c r="T69" s="80"/>
      <c r="U69" s="80"/>
      <c r="V69" s="80"/>
      <c r="W69" s="80"/>
      <c r="X69" s="80"/>
      <c r="Y69" s="81"/>
      <c r="Z69" s="81"/>
    </row>
    <row r="70" spans="1:26" ht="39.75" customHeight="1" x14ac:dyDescent="0.3">
      <c r="A70" s="154"/>
      <c r="B70" s="154"/>
      <c r="C70" s="90">
        <v>50</v>
      </c>
      <c r="D70" s="94" t="s">
        <v>980</v>
      </c>
      <c r="E70" s="52" t="s">
        <v>875</v>
      </c>
      <c r="F70" s="91"/>
      <c r="G70" s="97">
        <v>44562</v>
      </c>
      <c r="H70" s="91">
        <v>44896</v>
      </c>
      <c r="I70" s="103" t="s">
        <v>981</v>
      </c>
      <c r="J70" s="100" t="s">
        <v>982</v>
      </c>
      <c r="K70" s="103" t="s">
        <v>983</v>
      </c>
      <c r="L70" s="100" t="s">
        <v>984</v>
      </c>
      <c r="M70" s="105" t="s">
        <v>985</v>
      </c>
      <c r="N70" s="109" t="s">
        <v>986</v>
      </c>
      <c r="O70" s="29"/>
      <c r="P70" s="29"/>
      <c r="Q70" s="29"/>
      <c r="R70" s="80"/>
      <c r="S70" s="80"/>
      <c r="T70" s="80"/>
      <c r="U70" s="80"/>
      <c r="V70" s="80"/>
      <c r="W70" s="80"/>
      <c r="X70" s="80"/>
      <c r="Y70" s="81"/>
      <c r="Z70" s="81"/>
    </row>
    <row r="71" spans="1:26" ht="39.75" customHeight="1" x14ac:dyDescent="0.3">
      <c r="A71" s="155"/>
      <c r="B71" s="155"/>
      <c r="C71" s="90">
        <v>51</v>
      </c>
      <c r="D71" s="114" t="s">
        <v>987</v>
      </c>
      <c r="E71" s="101" t="s">
        <v>875</v>
      </c>
      <c r="F71" s="102"/>
      <c r="G71" s="97">
        <v>44562</v>
      </c>
      <c r="H71" s="91">
        <v>44896</v>
      </c>
      <c r="I71" s="100" t="s">
        <v>988</v>
      </c>
      <c r="J71" s="100" t="s">
        <v>989</v>
      </c>
      <c r="K71" s="104" t="s">
        <v>990</v>
      </c>
      <c r="L71" s="29" t="s">
        <v>991</v>
      </c>
      <c r="M71" s="115" t="s">
        <v>992</v>
      </c>
      <c r="N71" s="109" t="s">
        <v>993</v>
      </c>
      <c r="O71" s="29"/>
      <c r="P71" s="29"/>
      <c r="Q71" s="29"/>
      <c r="R71" s="80"/>
      <c r="S71" s="80"/>
      <c r="T71" s="80"/>
      <c r="U71" s="80"/>
      <c r="V71" s="80"/>
      <c r="W71" s="80"/>
      <c r="X71" s="80"/>
      <c r="Y71" s="81"/>
      <c r="Z71" s="81"/>
    </row>
    <row r="72" spans="1:26" ht="39.75" customHeight="1" x14ac:dyDescent="0.3">
      <c r="A72" s="82" t="s">
        <v>5</v>
      </c>
      <c r="B72" s="82" t="s">
        <v>6</v>
      </c>
      <c r="C72" s="172" t="s">
        <v>640</v>
      </c>
      <c r="D72" s="165"/>
      <c r="E72" s="165"/>
      <c r="F72" s="165"/>
      <c r="G72" s="165"/>
      <c r="H72" s="166"/>
      <c r="I72" s="172"/>
      <c r="J72" s="165"/>
      <c r="K72" s="165"/>
      <c r="L72" s="165"/>
      <c r="M72" s="165"/>
      <c r="N72" s="165"/>
      <c r="O72" s="165"/>
      <c r="P72" s="165"/>
      <c r="Q72" s="166"/>
      <c r="R72" s="116"/>
      <c r="S72" s="116"/>
      <c r="T72" s="116"/>
      <c r="U72" s="116"/>
      <c r="V72" s="116"/>
      <c r="W72" s="116"/>
      <c r="X72" s="116"/>
      <c r="Y72" s="81"/>
      <c r="Z72" s="81"/>
    </row>
    <row r="73" spans="1:26" ht="39.75" customHeight="1" x14ac:dyDescent="0.3">
      <c r="A73" s="170" t="s">
        <v>186</v>
      </c>
      <c r="B73" s="173" t="s">
        <v>187</v>
      </c>
      <c r="C73" s="171" t="s">
        <v>188</v>
      </c>
      <c r="D73" s="165"/>
      <c r="E73" s="165"/>
      <c r="F73" s="165"/>
      <c r="G73" s="165"/>
      <c r="H73" s="166"/>
      <c r="I73" s="172" t="s">
        <v>641</v>
      </c>
      <c r="J73" s="165"/>
      <c r="K73" s="165"/>
      <c r="L73" s="165"/>
      <c r="M73" s="165"/>
      <c r="N73" s="165"/>
      <c r="O73" s="165"/>
      <c r="P73" s="165"/>
      <c r="Q73" s="166"/>
      <c r="R73" s="80"/>
      <c r="S73" s="80"/>
      <c r="T73" s="80"/>
      <c r="U73" s="80"/>
      <c r="V73" s="80"/>
      <c r="W73" s="80"/>
      <c r="X73" s="80"/>
      <c r="Y73" s="81"/>
      <c r="Z73" s="81"/>
    </row>
    <row r="74" spans="1:26" ht="39.75" customHeight="1" x14ac:dyDescent="0.3">
      <c r="A74" s="154"/>
      <c r="B74" s="154"/>
      <c r="C74" s="85" t="s">
        <v>642</v>
      </c>
      <c r="D74" s="85" t="s">
        <v>691</v>
      </c>
      <c r="E74" s="85" t="s">
        <v>644</v>
      </c>
      <c r="F74" s="86" t="s">
        <v>645</v>
      </c>
      <c r="G74" s="87" t="s">
        <v>646</v>
      </c>
      <c r="H74" s="87" t="s">
        <v>647</v>
      </c>
      <c r="I74" s="85" t="s">
        <v>648</v>
      </c>
      <c r="J74" s="99" t="s">
        <v>649</v>
      </c>
      <c r="K74" s="85" t="s">
        <v>650</v>
      </c>
      <c r="L74" s="89" t="s">
        <v>651</v>
      </c>
      <c r="M74" s="85" t="s">
        <v>652</v>
      </c>
      <c r="N74" s="89" t="s">
        <v>653</v>
      </c>
      <c r="O74" s="85" t="s">
        <v>654</v>
      </c>
      <c r="P74" s="89" t="s">
        <v>655</v>
      </c>
      <c r="Q74" s="85" t="s">
        <v>656</v>
      </c>
      <c r="R74" s="80"/>
      <c r="S74" s="80"/>
      <c r="T74" s="80"/>
      <c r="U74" s="80"/>
      <c r="V74" s="80"/>
      <c r="W74" s="80"/>
      <c r="X74" s="80"/>
      <c r="Y74" s="81"/>
      <c r="Z74" s="81"/>
    </row>
    <row r="75" spans="1:26" ht="39.75" customHeight="1" x14ac:dyDescent="0.3">
      <c r="A75" s="154"/>
      <c r="B75" s="154"/>
      <c r="C75" s="90">
        <v>52</v>
      </c>
      <c r="D75" s="29" t="s">
        <v>994</v>
      </c>
      <c r="E75" s="52" t="s">
        <v>658</v>
      </c>
      <c r="F75" s="52" t="s">
        <v>190</v>
      </c>
      <c r="G75" s="91">
        <v>44565</v>
      </c>
      <c r="H75" s="91">
        <v>44651</v>
      </c>
      <c r="I75" s="29" t="s">
        <v>995</v>
      </c>
      <c r="J75" s="29" t="s">
        <v>996</v>
      </c>
      <c r="K75" s="29" t="s">
        <v>997</v>
      </c>
      <c r="L75" s="29" t="s">
        <v>998</v>
      </c>
      <c r="M75" s="29" t="s">
        <v>999</v>
      </c>
      <c r="N75" s="29" t="s">
        <v>1000</v>
      </c>
      <c r="O75" s="29"/>
      <c r="P75" s="29"/>
      <c r="Q75" s="29"/>
      <c r="R75" s="80"/>
      <c r="S75" s="80"/>
      <c r="T75" s="80"/>
      <c r="U75" s="80"/>
      <c r="V75" s="80"/>
      <c r="W75" s="80"/>
      <c r="X75" s="80"/>
      <c r="Y75" s="81"/>
      <c r="Z75" s="81"/>
    </row>
    <row r="76" spans="1:26" ht="39.75" customHeight="1" x14ac:dyDescent="0.3">
      <c r="A76" s="154"/>
      <c r="B76" s="155"/>
      <c r="C76" s="90">
        <v>53</v>
      </c>
      <c r="D76" s="29" t="s">
        <v>1001</v>
      </c>
      <c r="E76" s="52" t="s">
        <v>658</v>
      </c>
      <c r="F76" s="52" t="s">
        <v>1002</v>
      </c>
      <c r="G76" s="91">
        <v>44652</v>
      </c>
      <c r="H76" s="91">
        <v>44926</v>
      </c>
      <c r="I76" s="29" t="s">
        <v>1003</v>
      </c>
      <c r="J76" s="29" t="s">
        <v>816</v>
      </c>
      <c r="K76" s="29" t="s">
        <v>1004</v>
      </c>
      <c r="L76" s="29" t="s">
        <v>1005</v>
      </c>
      <c r="M76" s="29" t="s">
        <v>1006</v>
      </c>
      <c r="N76" s="29" t="s">
        <v>1007</v>
      </c>
      <c r="O76" s="29"/>
      <c r="P76" s="29"/>
      <c r="Q76" s="29"/>
      <c r="R76" s="80"/>
      <c r="S76" s="80"/>
      <c r="T76" s="80"/>
      <c r="U76" s="80"/>
      <c r="V76" s="80"/>
      <c r="W76" s="80"/>
      <c r="X76" s="80"/>
      <c r="Y76" s="81"/>
      <c r="Z76" s="81"/>
    </row>
    <row r="77" spans="1:26" ht="39.75" customHeight="1" x14ac:dyDescent="0.3">
      <c r="A77" s="154"/>
      <c r="B77" s="173" t="s">
        <v>204</v>
      </c>
      <c r="C77" s="171" t="s">
        <v>205</v>
      </c>
      <c r="D77" s="165"/>
      <c r="E77" s="165"/>
      <c r="F77" s="165"/>
      <c r="G77" s="165"/>
      <c r="H77" s="166"/>
      <c r="I77" s="172" t="s">
        <v>641</v>
      </c>
      <c r="J77" s="165"/>
      <c r="K77" s="165"/>
      <c r="L77" s="165"/>
      <c r="M77" s="165"/>
      <c r="N77" s="165"/>
      <c r="O77" s="165"/>
      <c r="P77" s="165"/>
      <c r="Q77" s="166"/>
      <c r="R77" s="80"/>
      <c r="S77" s="80"/>
      <c r="T77" s="80"/>
      <c r="U77" s="80"/>
      <c r="V77" s="80"/>
      <c r="W77" s="80"/>
      <c r="X77" s="80"/>
      <c r="Y77" s="81"/>
      <c r="Z77" s="81"/>
    </row>
    <row r="78" spans="1:26" ht="39.75" customHeight="1" x14ac:dyDescent="0.3">
      <c r="A78" s="154"/>
      <c r="B78" s="154"/>
      <c r="C78" s="85" t="s">
        <v>642</v>
      </c>
      <c r="D78" s="85" t="s">
        <v>691</v>
      </c>
      <c r="E78" s="85" t="s">
        <v>644</v>
      </c>
      <c r="F78" s="86" t="s">
        <v>645</v>
      </c>
      <c r="G78" s="87" t="s">
        <v>646</v>
      </c>
      <c r="H78" s="87" t="s">
        <v>647</v>
      </c>
      <c r="I78" s="85" t="s">
        <v>648</v>
      </c>
      <c r="J78" s="99" t="s">
        <v>649</v>
      </c>
      <c r="K78" s="85" t="s">
        <v>650</v>
      </c>
      <c r="L78" s="89" t="s">
        <v>651</v>
      </c>
      <c r="M78" s="85" t="s">
        <v>652</v>
      </c>
      <c r="N78" s="89" t="s">
        <v>653</v>
      </c>
      <c r="O78" s="85" t="s">
        <v>654</v>
      </c>
      <c r="P78" s="89" t="s">
        <v>655</v>
      </c>
      <c r="Q78" s="85" t="s">
        <v>656</v>
      </c>
      <c r="R78" s="80"/>
      <c r="S78" s="80"/>
      <c r="T78" s="80"/>
      <c r="U78" s="80"/>
      <c r="V78" s="80"/>
      <c r="W78" s="80"/>
      <c r="X78" s="80"/>
      <c r="Y78" s="81"/>
      <c r="Z78" s="81"/>
    </row>
    <row r="79" spans="1:26" ht="39.75" customHeight="1" x14ac:dyDescent="0.3">
      <c r="A79" s="154"/>
      <c r="B79" s="154"/>
      <c r="C79" s="117">
        <v>54</v>
      </c>
      <c r="D79" s="114" t="s">
        <v>1008</v>
      </c>
      <c r="E79" s="118" t="s">
        <v>190</v>
      </c>
      <c r="F79" s="101" t="s">
        <v>875</v>
      </c>
      <c r="G79" s="95">
        <v>44562</v>
      </c>
      <c r="H79" s="95">
        <v>44925</v>
      </c>
      <c r="I79" s="31" t="s">
        <v>1009</v>
      </c>
      <c r="J79" s="93" t="s">
        <v>1010</v>
      </c>
      <c r="K79" s="29" t="s">
        <v>1011</v>
      </c>
      <c r="L79" s="29" t="s">
        <v>1012</v>
      </c>
      <c r="M79" s="29" t="s">
        <v>1013</v>
      </c>
      <c r="N79" s="29" t="s">
        <v>1014</v>
      </c>
      <c r="O79" s="29"/>
      <c r="P79" s="29"/>
      <c r="Q79" s="29"/>
      <c r="R79" s="80"/>
      <c r="S79" s="80"/>
      <c r="T79" s="80"/>
      <c r="U79" s="80"/>
      <c r="V79" s="80"/>
      <c r="W79" s="80"/>
      <c r="X79" s="80"/>
      <c r="Y79" s="81"/>
      <c r="Z79" s="81"/>
    </row>
    <row r="80" spans="1:26" ht="39.75" customHeight="1" x14ac:dyDescent="0.3">
      <c r="A80" s="154"/>
      <c r="B80" s="154"/>
      <c r="C80" s="117">
        <v>55</v>
      </c>
      <c r="D80" s="100" t="s">
        <v>1015</v>
      </c>
      <c r="E80" s="101" t="s">
        <v>1016</v>
      </c>
      <c r="F80" s="101"/>
      <c r="G80" s="97">
        <v>44562</v>
      </c>
      <c r="H80" s="97">
        <v>44926</v>
      </c>
      <c r="I80" s="100" t="s">
        <v>1017</v>
      </c>
      <c r="J80" s="100" t="s">
        <v>1018</v>
      </c>
      <c r="K80" s="29" t="s">
        <v>1019</v>
      </c>
      <c r="L80" s="29" t="s">
        <v>1020</v>
      </c>
      <c r="M80" s="105" t="s">
        <v>1021</v>
      </c>
      <c r="N80" s="29" t="s">
        <v>1022</v>
      </c>
      <c r="O80" s="29"/>
      <c r="P80" s="29"/>
      <c r="Q80" s="29"/>
      <c r="R80" s="80"/>
      <c r="S80" s="80"/>
      <c r="T80" s="80"/>
      <c r="U80" s="80"/>
      <c r="V80" s="80"/>
      <c r="W80" s="80"/>
      <c r="X80" s="80"/>
      <c r="Y80" s="81"/>
      <c r="Z80" s="81"/>
    </row>
    <row r="81" spans="1:26" ht="39.75" customHeight="1" x14ac:dyDescent="0.3">
      <c r="A81" s="154"/>
      <c r="B81" s="154"/>
      <c r="C81" s="117">
        <v>56</v>
      </c>
      <c r="D81" s="114" t="s">
        <v>1023</v>
      </c>
      <c r="E81" s="118" t="s">
        <v>190</v>
      </c>
      <c r="F81" s="101" t="s">
        <v>1024</v>
      </c>
      <c r="G81" s="95">
        <v>44562</v>
      </c>
      <c r="H81" s="95">
        <v>44925</v>
      </c>
      <c r="I81" s="29" t="s">
        <v>1025</v>
      </c>
      <c r="J81" s="93" t="s">
        <v>1026</v>
      </c>
      <c r="K81" s="29" t="s">
        <v>1027</v>
      </c>
      <c r="L81" s="29" t="s">
        <v>1028</v>
      </c>
      <c r="M81" s="29" t="s">
        <v>1029</v>
      </c>
      <c r="N81" s="29" t="s">
        <v>1030</v>
      </c>
      <c r="O81" s="29"/>
      <c r="P81" s="29"/>
      <c r="Q81" s="29"/>
      <c r="R81" s="80"/>
      <c r="S81" s="80"/>
      <c r="T81" s="80"/>
      <c r="U81" s="80"/>
      <c r="V81" s="80"/>
      <c r="W81" s="80"/>
      <c r="X81" s="80"/>
      <c r="Y81" s="81"/>
      <c r="Z81" s="81"/>
    </row>
    <row r="82" spans="1:26" ht="39.75" customHeight="1" x14ac:dyDescent="0.3">
      <c r="A82" s="154"/>
      <c r="B82" s="154"/>
      <c r="C82" s="117">
        <v>57</v>
      </c>
      <c r="D82" s="94" t="s">
        <v>1031</v>
      </c>
      <c r="E82" s="118" t="s">
        <v>1032</v>
      </c>
      <c r="F82" s="118" t="s">
        <v>1033</v>
      </c>
      <c r="G82" s="95">
        <v>44562</v>
      </c>
      <c r="H82" s="95">
        <v>44926</v>
      </c>
      <c r="I82" s="93" t="s">
        <v>1034</v>
      </c>
      <c r="J82" s="93" t="s">
        <v>1035</v>
      </c>
      <c r="K82" s="29" t="s">
        <v>1036</v>
      </c>
      <c r="L82" s="29" t="s">
        <v>1037</v>
      </c>
      <c r="M82" s="29" t="s">
        <v>1038</v>
      </c>
      <c r="N82" s="29" t="s">
        <v>1039</v>
      </c>
      <c r="O82" s="29"/>
      <c r="P82" s="29"/>
      <c r="Q82" s="29"/>
      <c r="R82" s="80"/>
      <c r="S82" s="80"/>
      <c r="T82" s="80"/>
      <c r="U82" s="80"/>
      <c r="V82" s="80"/>
      <c r="W82" s="80"/>
      <c r="X82" s="80"/>
      <c r="Y82" s="81"/>
      <c r="Z82" s="81"/>
    </row>
    <row r="83" spans="1:26" ht="39.75" customHeight="1" x14ac:dyDescent="0.3">
      <c r="A83" s="154"/>
      <c r="B83" s="154"/>
      <c r="C83" s="117">
        <v>58</v>
      </c>
      <c r="D83" s="114" t="s">
        <v>1040</v>
      </c>
      <c r="E83" s="118" t="s">
        <v>190</v>
      </c>
      <c r="F83" s="101" t="s">
        <v>875</v>
      </c>
      <c r="G83" s="95">
        <v>44562</v>
      </c>
      <c r="H83" s="95">
        <v>44925</v>
      </c>
      <c r="I83" s="29" t="s">
        <v>1041</v>
      </c>
      <c r="J83" s="93" t="s">
        <v>1042</v>
      </c>
      <c r="K83" s="29" t="s">
        <v>1043</v>
      </c>
      <c r="L83" s="29" t="s">
        <v>1044</v>
      </c>
      <c r="M83" s="31" t="s">
        <v>1045</v>
      </c>
      <c r="N83" s="119" t="s">
        <v>1046</v>
      </c>
      <c r="O83" s="29"/>
      <c r="P83" s="29"/>
      <c r="Q83" s="29"/>
      <c r="R83" s="80"/>
      <c r="S83" s="80"/>
      <c r="T83" s="80"/>
      <c r="U83" s="80"/>
      <c r="V83" s="80"/>
      <c r="W83" s="80"/>
      <c r="X83" s="80"/>
      <c r="Y83" s="81"/>
      <c r="Z83" s="81"/>
    </row>
    <row r="84" spans="1:26" ht="84.75" customHeight="1" x14ac:dyDescent="0.3">
      <c r="A84" s="154"/>
      <c r="B84" s="154"/>
      <c r="C84" s="117">
        <v>59</v>
      </c>
      <c r="D84" s="114" t="s">
        <v>1047</v>
      </c>
      <c r="E84" s="118" t="s">
        <v>190</v>
      </c>
      <c r="F84" s="118" t="s">
        <v>1048</v>
      </c>
      <c r="G84" s="95">
        <v>44562</v>
      </c>
      <c r="H84" s="95">
        <v>44925</v>
      </c>
      <c r="I84" s="29" t="s">
        <v>1049</v>
      </c>
      <c r="J84" s="93" t="s">
        <v>1050</v>
      </c>
      <c r="K84" s="29" t="s">
        <v>1051</v>
      </c>
      <c r="L84" s="29" t="s">
        <v>1052</v>
      </c>
      <c r="M84" s="29" t="s">
        <v>1053</v>
      </c>
      <c r="N84" s="29" t="s">
        <v>1054</v>
      </c>
      <c r="O84" s="29"/>
      <c r="P84" s="29"/>
      <c r="Q84" s="29"/>
      <c r="R84" s="80"/>
      <c r="S84" s="80"/>
      <c r="T84" s="80"/>
      <c r="U84" s="80"/>
      <c r="V84" s="80"/>
      <c r="W84" s="80"/>
      <c r="X84" s="80"/>
      <c r="Y84" s="81"/>
      <c r="Z84" s="81"/>
    </row>
    <row r="85" spans="1:26" ht="39.75" customHeight="1" x14ac:dyDescent="0.3">
      <c r="A85" s="154"/>
      <c r="B85" s="154"/>
      <c r="C85" s="117">
        <v>60</v>
      </c>
      <c r="D85" s="114" t="s">
        <v>1055</v>
      </c>
      <c r="E85" s="118" t="s">
        <v>190</v>
      </c>
      <c r="F85" s="118" t="s">
        <v>1056</v>
      </c>
      <c r="G85" s="95">
        <v>44562</v>
      </c>
      <c r="H85" s="95">
        <v>44925</v>
      </c>
      <c r="I85" s="29" t="s">
        <v>1057</v>
      </c>
      <c r="J85" s="93" t="s">
        <v>1058</v>
      </c>
      <c r="K85" s="29" t="s">
        <v>1059</v>
      </c>
      <c r="L85" s="29" t="s">
        <v>1060</v>
      </c>
      <c r="M85" s="29" t="s">
        <v>1061</v>
      </c>
      <c r="N85" s="29" t="s">
        <v>1062</v>
      </c>
      <c r="O85" s="29"/>
      <c r="P85" s="29"/>
      <c r="Q85" s="29"/>
      <c r="R85" s="80"/>
      <c r="S85" s="80"/>
      <c r="T85" s="80"/>
      <c r="U85" s="80"/>
      <c r="V85" s="80"/>
      <c r="W85" s="80"/>
      <c r="X85" s="80"/>
      <c r="Y85" s="81"/>
      <c r="Z85" s="81"/>
    </row>
    <row r="86" spans="1:26" ht="39.75" customHeight="1" x14ac:dyDescent="0.3">
      <c r="A86" s="154"/>
      <c r="B86" s="155"/>
      <c r="C86" s="90">
        <v>61</v>
      </c>
      <c r="D86" s="100" t="s">
        <v>1063</v>
      </c>
      <c r="E86" s="101" t="s">
        <v>1016</v>
      </c>
      <c r="F86" s="118" t="s">
        <v>1064</v>
      </c>
      <c r="G86" s="97">
        <v>44562</v>
      </c>
      <c r="H86" s="97">
        <v>44926</v>
      </c>
      <c r="I86" s="103" t="s">
        <v>1065</v>
      </c>
      <c r="J86" s="100" t="s">
        <v>1066</v>
      </c>
      <c r="K86" s="29" t="s">
        <v>1067</v>
      </c>
      <c r="L86" s="29" t="s">
        <v>1068</v>
      </c>
      <c r="M86" s="120" t="s">
        <v>1069</v>
      </c>
      <c r="N86" s="29" t="s">
        <v>1070</v>
      </c>
      <c r="O86" s="29"/>
      <c r="P86" s="29"/>
      <c r="Q86" s="29"/>
      <c r="R86" s="80"/>
      <c r="S86" s="80"/>
      <c r="T86" s="80"/>
      <c r="U86" s="80"/>
      <c r="V86" s="80"/>
      <c r="W86" s="80"/>
      <c r="X86" s="80"/>
      <c r="Y86" s="81"/>
      <c r="Z86" s="81"/>
    </row>
    <row r="87" spans="1:26" ht="39.75" customHeight="1" x14ac:dyDescent="0.3">
      <c r="A87" s="154"/>
      <c r="B87" s="173" t="s">
        <v>222</v>
      </c>
      <c r="C87" s="171" t="s">
        <v>223</v>
      </c>
      <c r="D87" s="165"/>
      <c r="E87" s="165"/>
      <c r="F87" s="165"/>
      <c r="G87" s="165"/>
      <c r="H87" s="166"/>
      <c r="I87" s="172" t="s">
        <v>641</v>
      </c>
      <c r="J87" s="165"/>
      <c r="K87" s="165"/>
      <c r="L87" s="165"/>
      <c r="M87" s="165"/>
      <c r="N87" s="165"/>
      <c r="O87" s="165"/>
      <c r="P87" s="165"/>
      <c r="Q87" s="166"/>
      <c r="R87" s="80"/>
      <c r="S87" s="80"/>
      <c r="T87" s="80"/>
      <c r="U87" s="80"/>
      <c r="V87" s="80"/>
      <c r="W87" s="80"/>
      <c r="X87" s="80"/>
      <c r="Y87" s="81"/>
      <c r="Z87" s="81"/>
    </row>
    <row r="88" spans="1:26" ht="39.75" customHeight="1" x14ac:dyDescent="0.3">
      <c r="A88" s="154"/>
      <c r="B88" s="154"/>
      <c r="C88" s="85" t="s">
        <v>642</v>
      </c>
      <c r="D88" s="85" t="s">
        <v>691</v>
      </c>
      <c r="E88" s="85" t="s">
        <v>644</v>
      </c>
      <c r="F88" s="86" t="s">
        <v>645</v>
      </c>
      <c r="G88" s="87" t="s">
        <v>646</v>
      </c>
      <c r="H88" s="87" t="s">
        <v>647</v>
      </c>
      <c r="I88" s="85" t="s">
        <v>648</v>
      </c>
      <c r="J88" s="99" t="s">
        <v>649</v>
      </c>
      <c r="K88" s="85" t="s">
        <v>650</v>
      </c>
      <c r="L88" s="89" t="s">
        <v>651</v>
      </c>
      <c r="M88" s="85" t="s">
        <v>652</v>
      </c>
      <c r="N88" s="89" t="s">
        <v>653</v>
      </c>
      <c r="O88" s="85" t="s">
        <v>654</v>
      </c>
      <c r="P88" s="89" t="s">
        <v>655</v>
      </c>
      <c r="Q88" s="85" t="s">
        <v>656</v>
      </c>
      <c r="R88" s="80"/>
      <c r="S88" s="80"/>
      <c r="T88" s="80"/>
      <c r="U88" s="80"/>
      <c r="V88" s="80"/>
      <c r="W88" s="80"/>
      <c r="X88" s="80"/>
      <c r="Y88" s="81"/>
      <c r="Z88" s="81"/>
    </row>
    <row r="89" spans="1:26" ht="39.75" customHeight="1" x14ac:dyDescent="0.3">
      <c r="A89" s="154"/>
      <c r="B89" s="154"/>
      <c r="C89" s="90">
        <v>62</v>
      </c>
      <c r="D89" s="114" t="s">
        <v>1040</v>
      </c>
      <c r="E89" s="118" t="s">
        <v>190</v>
      </c>
      <c r="F89" s="95"/>
      <c r="G89" s="95">
        <v>44562</v>
      </c>
      <c r="H89" s="95">
        <v>44925</v>
      </c>
      <c r="I89" s="29" t="s">
        <v>1071</v>
      </c>
      <c r="J89" s="93" t="s">
        <v>1072</v>
      </c>
      <c r="K89" s="29" t="s">
        <v>1073</v>
      </c>
      <c r="L89" s="29" t="s">
        <v>1074</v>
      </c>
      <c r="M89" s="29" t="s">
        <v>1075</v>
      </c>
      <c r="N89" s="29" t="s">
        <v>1076</v>
      </c>
      <c r="O89" s="29"/>
      <c r="P89" s="29"/>
      <c r="Q89" s="29"/>
      <c r="R89" s="80"/>
      <c r="S89" s="80"/>
      <c r="T89" s="80"/>
      <c r="U89" s="80"/>
      <c r="V89" s="80"/>
      <c r="W89" s="80"/>
      <c r="X89" s="80"/>
      <c r="Y89" s="81"/>
      <c r="Z89" s="81"/>
    </row>
    <row r="90" spans="1:26" ht="39.75" customHeight="1" x14ac:dyDescent="0.3">
      <c r="A90" s="154"/>
      <c r="B90" s="154"/>
      <c r="C90" s="90">
        <v>63</v>
      </c>
      <c r="D90" s="114" t="s">
        <v>1077</v>
      </c>
      <c r="E90" s="118" t="s">
        <v>190</v>
      </c>
      <c r="F90" s="118" t="s">
        <v>172</v>
      </c>
      <c r="G90" s="95">
        <v>44562</v>
      </c>
      <c r="H90" s="95">
        <v>44925</v>
      </c>
      <c r="I90" s="29" t="s">
        <v>1078</v>
      </c>
      <c r="J90" s="93" t="s">
        <v>1079</v>
      </c>
      <c r="K90" s="29" t="s">
        <v>1080</v>
      </c>
      <c r="L90" s="29" t="s">
        <v>1081</v>
      </c>
      <c r="M90" s="29" t="s">
        <v>1082</v>
      </c>
      <c r="N90" s="29" t="s">
        <v>1083</v>
      </c>
      <c r="O90" s="29"/>
      <c r="P90" s="29"/>
      <c r="Q90" s="29"/>
      <c r="R90" s="80"/>
      <c r="S90" s="80"/>
      <c r="T90" s="80"/>
      <c r="U90" s="80"/>
      <c r="V90" s="80"/>
      <c r="W90" s="80"/>
      <c r="X90" s="80"/>
      <c r="Y90" s="81"/>
      <c r="Z90" s="81"/>
    </row>
    <row r="91" spans="1:26" ht="39.75" customHeight="1" x14ac:dyDescent="0.3">
      <c r="A91" s="154"/>
      <c r="B91" s="155"/>
      <c r="C91" s="90">
        <v>64</v>
      </c>
      <c r="D91" s="114" t="s">
        <v>1084</v>
      </c>
      <c r="E91" s="118" t="s">
        <v>190</v>
      </c>
      <c r="F91" s="95"/>
      <c r="G91" s="95">
        <v>44562</v>
      </c>
      <c r="H91" s="95">
        <v>44925</v>
      </c>
      <c r="I91" s="29" t="s">
        <v>1085</v>
      </c>
      <c r="J91" s="29" t="s">
        <v>1086</v>
      </c>
      <c r="K91" s="29" t="s">
        <v>1087</v>
      </c>
      <c r="L91" s="29" t="s">
        <v>1088</v>
      </c>
      <c r="M91" s="29" t="s">
        <v>1089</v>
      </c>
      <c r="N91" s="29" t="s">
        <v>1054</v>
      </c>
      <c r="O91" s="29"/>
      <c r="P91" s="29"/>
      <c r="Q91" s="29"/>
      <c r="R91" s="80"/>
      <c r="S91" s="80"/>
      <c r="T91" s="80"/>
      <c r="U91" s="80"/>
      <c r="V91" s="80"/>
      <c r="W91" s="80"/>
      <c r="X91" s="80"/>
      <c r="Y91" s="81"/>
      <c r="Z91" s="81"/>
    </row>
    <row r="92" spans="1:26" ht="39.75" customHeight="1" x14ac:dyDescent="0.3">
      <c r="A92" s="154"/>
      <c r="B92" s="173" t="s">
        <v>239</v>
      </c>
      <c r="C92" s="171" t="s">
        <v>240</v>
      </c>
      <c r="D92" s="165"/>
      <c r="E92" s="165"/>
      <c r="F92" s="165"/>
      <c r="G92" s="165"/>
      <c r="H92" s="166"/>
      <c r="I92" s="172" t="s">
        <v>641</v>
      </c>
      <c r="J92" s="165"/>
      <c r="K92" s="165"/>
      <c r="L92" s="165"/>
      <c r="M92" s="165"/>
      <c r="N92" s="165"/>
      <c r="O92" s="165"/>
      <c r="P92" s="165"/>
      <c r="Q92" s="166"/>
      <c r="R92" s="80"/>
      <c r="S92" s="80"/>
      <c r="T92" s="80"/>
      <c r="U92" s="80"/>
      <c r="V92" s="80"/>
      <c r="W92" s="80"/>
      <c r="X92" s="80"/>
      <c r="Y92" s="81"/>
      <c r="Z92" s="81"/>
    </row>
    <row r="93" spans="1:26" ht="39.75" customHeight="1" x14ac:dyDescent="0.3">
      <c r="A93" s="154"/>
      <c r="B93" s="154"/>
      <c r="C93" s="85" t="s">
        <v>642</v>
      </c>
      <c r="D93" s="85" t="s">
        <v>691</v>
      </c>
      <c r="E93" s="85" t="s">
        <v>644</v>
      </c>
      <c r="F93" s="86" t="s">
        <v>645</v>
      </c>
      <c r="G93" s="87" t="s">
        <v>646</v>
      </c>
      <c r="H93" s="87" t="s">
        <v>647</v>
      </c>
      <c r="I93" s="85" t="s">
        <v>648</v>
      </c>
      <c r="J93" s="99" t="s">
        <v>649</v>
      </c>
      <c r="K93" s="85" t="s">
        <v>650</v>
      </c>
      <c r="L93" s="89" t="s">
        <v>651</v>
      </c>
      <c r="M93" s="85" t="s">
        <v>652</v>
      </c>
      <c r="N93" s="89" t="s">
        <v>653</v>
      </c>
      <c r="O93" s="85" t="s">
        <v>654</v>
      </c>
      <c r="P93" s="89" t="s">
        <v>655</v>
      </c>
      <c r="Q93" s="85" t="s">
        <v>656</v>
      </c>
      <c r="R93" s="80"/>
      <c r="S93" s="80"/>
      <c r="T93" s="80"/>
      <c r="U93" s="80"/>
      <c r="V93" s="80"/>
      <c r="W93" s="80"/>
      <c r="X93" s="80"/>
      <c r="Y93" s="81"/>
      <c r="Z93" s="81"/>
    </row>
    <row r="94" spans="1:26" ht="39.75" customHeight="1" x14ac:dyDescent="0.3">
      <c r="A94" s="154"/>
      <c r="B94" s="154"/>
      <c r="C94" s="90">
        <v>65</v>
      </c>
      <c r="D94" s="114" t="s">
        <v>1090</v>
      </c>
      <c r="E94" s="118" t="s">
        <v>1091</v>
      </c>
      <c r="F94" s="118" t="s">
        <v>1092</v>
      </c>
      <c r="G94" s="95">
        <v>44562</v>
      </c>
      <c r="H94" s="95">
        <v>44925</v>
      </c>
      <c r="I94" s="29" t="s">
        <v>1093</v>
      </c>
      <c r="J94" s="93" t="s">
        <v>1094</v>
      </c>
      <c r="K94" s="29" t="s">
        <v>1095</v>
      </c>
      <c r="L94" s="29" t="s">
        <v>1096</v>
      </c>
      <c r="M94" s="31" t="s">
        <v>1097</v>
      </c>
      <c r="N94" s="29" t="s">
        <v>1098</v>
      </c>
      <c r="O94" s="29"/>
      <c r="P94" s="29"/>
      <c r="Q94" s="29"/>
      <c r="R94" s="80"/>
      <c r="S94" s="80"/>
      <c r="T94" s="80"/>
      <c r="U94" s="80"/>
      <c r="V94" s="80"/>
      <c r="W94" s="80"/>
      <c r="X94" s="80"/>
      <c r="Y94" s="81"/>
      <c r="Z94" s="81"/>
    </row>
    <row r="95" spans="1:26" ht="39.75" customHeight="1" x14ac:dyDescent="0.3">
      <c r="A95" s="154"/>
      <c r="B95" s="154"/>
      <c r="C95" s="90">
        <v>66</v>
      </c>
      <c r="D95" s="114" t="s">
        <v>1099</v>
      </c>
      <c r="E95" s="118" t="s">
        <v>190</v>
      </c>
      <c r="F95" s="118"/>
      <c r="G95" s="95">
        <v>44562</v>
      </c>
      <c r="H95" s="95">
        <v>44925</v>
      </c>
      <c r="I95" s="29" t="s">
        <v>1100</v>
      </c>
      <c r="J95" s="93" t="s">
        <v>1101</v>
      </c>
      <c r="K95" s="29" t="s">
        <v>1102</v>
      </c>
      <c r="L95" s="29" t="s">
        <v>1103</v>
      </c>
      <c r="M95" s="29" t="s">
        <v>1104</v>
      </c>
      <c r="N95" s="29" t="s">
        <v>1105</v>
      </c>
      <c r="O95" s="29"/>
      <c r="P95" s="29"/>
      <c r="Q95" s="29"/>
      <c r="R95" s="80"/>
      <c r="S95" s="80"/>
      <c r="T95" s="80"/>
      <c r="U95" s="80"/>
      <c r="V95" s="80"/>
      <c r="W95" s="80"/>
      <c r="X95" s="80"/>
      <c r="Y95" s="81"/>
      <c r="Z95" s="81"/>
    </row>
    <row r="96" spans="1:26" ht="39.75" customHeight="1" x14ac:dyDescent="0.3">
      <c r="A96" s="154"/>
      <c r="B96" s="155"/>
      <c r="C96" s="90">
        <v>67</v>
      </c>
      <c r="D96" s="114" t="s">
        <v>1106</v>
      </c>
      <c r="E96" s="118" t="s">
        <v>190</v>
      </c>
      <c r="F96" s="95"/>
      <c r="G96" s="95">
        <v>44562</v>
      </c>
      <c r="H96" s="95">
        <v>44925</v>
      </c>
      <c r="I96" s="29" t="s">
        <v>1100</v>
      </c>
      <c r="J96" s="93" t="s">
        <v>1107</v>
      </c>
      <c r="K96" s="29" t="s">
        <v>1102</v>
      </c>
      <c r="L96" s="29" t="s">
        <v>1088</v>
      </c>
      <c r="M96" s="29" t="s">
        <v>1108</v>
      </c>
      <c r="N96" s="29" t="s">
        <v>1088</v>
      </c>
      <c r="O96" s="29"/>
      <c r="P96" s="29"/>
      <c r="Q96" s="29"/>
      <c r="R96" s="80"/>
      <c r="S96" s="80"/>
      <c r="T96" s="80"/>
      <c r="U96" s="80"/>
      <c r="V96" s="80"/>
      <c r="W96" s="80"/>
      <c r="X96" s="80"/>
      <c r="Y96" s="81"/>
      <c r="Z96" s="81"/>
    </row>
    <row r="97" spans="1:26" ht="39.75" customHeight="1" x14ac:dyDescent="0.3">
      <c r="A97" s="154"/>
      <c r="B97" s="173" t="s">
        <v>257</v>
      </c>
      <c r="C97" s="171" t="s">
        <v>258</v>
      </c>
      <c r="D97" s="165"/>
      <c r="E97" s="165"/>
      <c r="F97" s="165"/>
      <c r="G97" s="165"/>
      <c r="H97" s="166"/>
      <c r="I97" s="172" t="s">
        <v>641</v>
      </c>
      <c r="J97" s="165"/>
      <c r="K97" s="165"/>
      <c r="L97" s="165"/>
      <c r="M97" s="165"/>
      <c r="N97" s="165"/>
      <c r="O97" s="165"/>
      <c r="P97" s="165"/>
      <c r="Q97" s="166"/>
      <c r="R97" s="80"/>
      <c r="S97" s="80"/>
      <c r="T97" s="80"/>
      <c r="U97" s="80"/>
      <c r="V97" s="80"/>
      <c r="W97" s="80"/>
      <c r="X97" s="80"/>
      <c r="Y97" s="81"/>
      <c r="Z97" s="81"/>
    </row>
    <row r="98" spans="1:26" ht="39.75" customHeight="1" x14ac:dyDescent="0.3">
      <c r="A98" s="154"/>
      <c r="B98" s="154"/>
      <c r="C98" s="85" t="s">
        <v>642</v>
      </c>
      <c r="D98" s="85" t="s">
        <v>691</v>
      </c>
      <c r="E98" s="85" t="s">
        <v>644</v>
      </c>
      <c r="F98" s="86" t="s">
        <v>645</v>
      </c>
      <c r="G98" s="87" t="s">
        <v>646</v>
      </c>
      <c r="H98" s="87" t="s">
        <v>647</v>
      </c>
      <c r="I98" s="85" t="s">
        <v>648</v>
      </c>
      <c r="J98" s="99" t="s">
        <v>649</v>
      </c>
      <c r="K98" s="85" t="s">
        <v>650</v>
      </c>
      <c r="L98" s="89" t="s">
        <v>651</v>
      </c>
      <c r="M98" s="85" t="s">
        <v>652</v>
      </c>
      <c r="N98" s="89" t="s">
        <v>653</v>
      </c>
      <c r="O98" s="85" t="s">
        <v>654</v>
      </c>
      <c r="P98" s="89" t="s">
        <v>655</v>
      </c>
      <c r="Q98" s="85" t="s">
        <v>656</v>
      </c>
      <c r="R98" s="80"/>
      <c r="S98" s="80"/>
      <c r="T98" s="80"/>
      <c r="U98" s="80"/>
      <c r="V98" s="80"/>
      <c r="W98" s="80"/>
      <c r="X98" s="80"/>
      <c r="Y98" s="81"/>
      <c r="Z98" s="81"/>
    </row>
    <row r="99" spans="1:26" ht="39.75" customHeight="1" x14ac:dyDescent="0.3">
      <c r="A99" s="154"/>
      <c r="B99" s="154"/>
      <c r="C99" s="90">
        <v>68</v>
      </c>
      <c r="D99" s="114" t="s">
        <v>1109</v>
      </c>
      <c r="E99" s="118" t="s">
        <v>190</v>
      </c>
      <c r="F99" s="121"/>
      <c r="G99" s="95">
        <v>44562</v>
      </c>
      <c r="H99" s="95">
        <v>44925</v>
      </c>
      <c r="I99" s="29" t="s">
        <v>1110</v>
      </c>
      <c r="J99" s="93" t="s">
        <v>1111</v>
      </c>
      <c r="K99" s="29" t="s">
        <v>1112</v>
      </c>
      <c r="L99" s="29" t="s">
        <v>1113</v>
      </c>
      <c r="M99" s="29" t="s">
        <v>1114</v>
      </c>
      <c r="N99" s="29" t="s">
        <v>1115</v>
      </c>
      <c r="O99" s="29"/>
      <c r="P99" s="29"/>
      <c r="Q99" s="29"/>
      <c r="R99" s="122"/>
      <c r="S99" s="80"/>
      <c r="T99" s="80"/>
      <c r="U99" s="80"/>
      <c r="V99" s="80"/>
      <c r="W99" s="80"/>
      <c r="X99" s="80"/>
      <c r="Y99" s="81"/>
      <c r="Z99" s="81"/>
    </row>
    <row r="100" spans="1:26" ht="39.75" customHeight="1" x14ac:dyDescent="0.3">
      <c r="A100" s="154"/>
      <c r="B100" s="154"/>
      <c r="C100" s="90">
        <v>69</v>
      </c>
      <c r="D100" s="114" t="s">
        <v>1116</v>
      </c>
      <c r="E100" s="118" t="s">
        <v>190</v>
      </c>
      <c r="F100" s="118" t="s">
        <v>839</v>
      </c>
      <c r="G100" s="95">
        <v>44562</v>
      </c>
      <c r="H100" s="95">
        <v>44925</v>
      </c>
      <c r="I100" s="29" t="s">
        <v>1117</v>
      </c>
      <c r="J100" s="93" t="s">
        <v>1118</v>
      </c>
      <c r="K100" s="29" t="s">
        <v>1119</v>
      </c>
      <c r="L100" s="29" t="s">
        <v>1120</v>
      </c>
      <c r="M100" s="29" t="s">
        <v>1121</v>
      </c>
      <c r="N100" s="29" t="s">
        <v>1122</v>
      </c>
      <c r="O100" s="29"/>
      <c r="P100" s="29"/>
      <c r="Q100" s="29"/>
      <c r="R100" s="122"/>
      <c r="S100" s="80"/>
      <c r="T100" s="80"/>
      <c r="U100" s="80"/>
      <c r="V100" s="80"/>
      <c r="W100" s="80"/>
      <c r="X100" s="80"/>
      <c r="Y100" s="81"/>
      <c r="Z100" s="81"/>
    </row>
    <row r="101" spans="1:26" ht="39.75" customHeight="1" x14ac:dyDescent="0.3">
      <c r="A101" s="154"/>
      <c r="B101" s="154"/>
      <c r="C101" s="90">
        <v>70</v>
      </c>
      <c r="D101" s="114" t="s">
        <v>1123</v>
      </c>
      <c r="E101" s="118" t="s">
        <v>190</v>
      </c>
      <c r="F101" s="118" t="s">
        <v>839</v>
      </c>
      <c r="G101" s="95">
        <v>44562</v>
      </c>
      <c r="H101" s="95">
        <v>44925</v>
      </c>
      <c r="I101" s="29" t="s">
        <v>1124</v>
      </c>
      <c r="J101" s="93" t="s">
        <v>1125</v>
      </c>
      <c r="K101" s="29" t="s">
        <v>1126</v>
      </c>
      <c r="L101" s="29" t="s">
        <v>1127</v>
      </c>
      <c r="M101" s="29" t="s">
        <v>1128</v>
      </c>
      <c r="N101" s="29" t="s">
        <v>1129</v>
      </c>
      <c r="O101" s="29"/>
      <c r="P101" s="29"/>
      <c r="Q101" s="29"/>
      <c r="R101" s="122"/>
      <c r="S101" s="80"/>
      <c r="T101" s="80"/>
      <c r="U101" s="80"/>
      <c r="V101" s="80"/>
      <c r="W101" s="80"/>
      <c r="X101" s="80"/>
      <c r="Y101" s="81"/>
      <c r="Z101" s="81"/>
    </row>
    <row r="102" spans="1:26" ht="39.75" customHeight="1" x14ac:dyDescent="0.3">
      <c r="A102" s="154"/>
      <c r="B102" s="154"/>
      <c r="C102" s="90">
        <v>71</v>
      </c>
      <c r="D102" s="114" t="s">
        <v>1130</v>
      </c>
      <c r="E102" s="118" t="s">
        <v>190</v>
      </c>
      <c r="F102" s="121"/>
      <c r="G102" s="95">
        <v>44562</v>
      </c>
      <c r="H102" s="95">
        <v>44925</v>
      </c>
      <c r="I102" s="29" t="s">
        <v>1131</v>
      </c>
      <c r="J102" s="93" t="s">
        <v>1132</v>
      </c>
      <c r="K102" s="29" t="s">
        <v>1133</v>
      </c>
      <c r="L102" s="29" t="s">
        <v>1134</v>
      </c>
      <c r="M102" s="29" t="s">
        <v>1135</v>
      </c>
      <c r="N102" s="29" t="s">
        <v>1122</v>
      </c>
      <c r="O102" s="29"/>
      <c r="P102" s="29"/>
      <c r="Q102" s="29"/>
      <c r="R102" s="122"/>
      <c r="S102" s="80"/>
      <c r="T102" s="80"/>
      <c r="U102" s="80"/>
      <c r="V102" s="80"/>
      <c r="W102" s="80"/>
      <c r="X102" s="80"/>
      <c r="Y102" s="81"/>
      <c r="Z102" s="81"/>
    </row>
    <row r="103" spans="1:26" ht="39.75" customHeight="1" x14ac:dyDescent="0.3">
      <c r="A103" s="154"/>
      <c r="B103" s="154"/>
      <c r="C103" s="171" t="s">
        <v>275</v>
      </c>
      <c r="D103" s="165"/>
      <c r="E103" s="165"/>
      <c r="F103" s="165"/>
      <c r="G103" s="165"/>
      <c r="H103" s="166"/>
      <c r="I103" s="172" t="s">
        <v>641</v>
      </c>
      <c r="J103" s="165"/>
      <c r="K103" s="165"/>
      <c r="L103" s="165"/>
      <c r="M103" s="165"/>
      <c r="N103" s="165"/>
      <c r="O103" s="165"/>
      <c r="P103" s="165"/>
      <c r="Q103" s="166"/>
      <c r="R103" s="80"/>
      <c r="S103" s="80"/>
      <c r="T103" s="80"/>
      <c r="U103" s="80"/>
      <c r="V103" s="80"/>
      <c r="W103" s="80"/>
      <c r="X103" s="80"/>
      <c r="Y103" s="81"/>
      <c r="Z103" s="81"/>
    </row>
    <row r="104" spans="1:26" ht="39.75" customHeight="1" x14ac:dyDescent="0.3">
      <c r="A104" s="154"/>
      <c r="B104" s="154"/>
      <c r="C104" s="85" t="s">
        <v>642</v>
      </c>
      <c r="D104" s="123" t="s">
        <v>691</v>
      </c>
      <c r="E104" s="123" t="s">
        <v>644</v>
      </c>
      <c r="F104" s="123" t="s">
        <v>645</v>
      </c>
      <c r="G104" s="123" t="s">
        <v>646</v>
      </c>
      <c r="H104" s="123" t="s">
        <v>647</v>
      </c>
      <c r="I104" s="85" t="s">
        <v>648</v>
      </c>
      <c r="J104" s="99" t="s">
        <v>649</v>
      </c>
      <c r="K104" s="85" t="s">
        <v>650</v>
      </c>
      <c r="L104" s="89" t="s">
        <v>651</v>
      </c>
      <c r="M104" s="85" t="s">
        <v>652</v>
      </c>
      <c r="N104" s="89" t="s">
        <v>653</v>
      </c>
      <c r="O104" s="85" t="s">
        <v>654</v>
      </c>
      <c r="P104" s="89" t="s">
        <v>655</v>
      </c>
      <c r="Q104" s="85" t="s">
        <v>656</v>
      </c>
      <c r="R104" s="80"/>
      <c r="S104" s="80"/>
      <c r="T104" s="80"/>
      <c r="U104" s="80"/>
      <c r="V104" s="80"/>
      <c r="W104" s="80"/>
      <c r="X104" s="80"/>
      <c r="Y104" s="81"/>
      <c r="Z104" s="81"/>
    </row>
    <row r="105" spans="1:26" ht="39.75" customHeight="1" x14ac:dyDescent="0.3">
      <c r="A105" s="154"/>
      <c r="B105" s="154"/>
      <c r="C105" s="90">
        <v>72</v>
      </c>
      <c r="D105" s="114" t="s">
        <v>1136</v>
      </c>
      <c r="E105" s="118" t="s">
        <v>190</v>
      </c>
      <c r="F105" s="95"/>
      <c r="G105" s="95">
        <v>44562</v>
      </c>
      <c r="H105" s="95">
        <v>44925</v>
      </c>
      <c r="I105" s="29" t="s">
        <v>1137</v>
      </c>
      <c r="J105" s="93" t="s">
        <v>1138</v>
      </c>
      <c r="K105" s="29" t="s">
        <v>1139</v>
      </c>
      <c r="L105" s="29" t="s">
        <v>1140</v>
      </c>
      <c r="M105" s="29" t="s">
        <v>1141</v>
      </c>
      <c r="N105" s="29" t="s">
        <v>1142</v>
      </c>
      <c r="O105" s="29"/>
      <c r="P105" s="29"/>
      <c r="Q105" s="29"/>
      <c r="R105" s="80"/>
      <c r="S105" s="80"/>
      <c r="T105" s="80"/>
      <c r="U105" s="80"/>
      <c r="V105" s="80"/>
      <c r="W105" s="80"/>
      <c r="X105" s="80"/>
      <c r="Y105" s="81"/>
      <c r="Z105" s="81"/>
    </row>
    <row r="106" spans="1:26" ht="39.75" customHeight="1" x14ac:dyDescent="0.3">
      <c r="A106" s="154"/>
      <c r="B106" s="154"/>
      <c r="C106" s="90">
        <v>73</v>
      </c>
      <c r="D106" s="114" t="s">
        <v>1143</v>
      </c>
      <c r="E106" s="118" t="s">
        <v>190</v>
      </c>
      <c r="F106" s="95"/>
      <c r="G106" s="95">
        <v>44562</v>
      </c>
      <c r="H106" s="95">
        <v>44925</v>
      </c>
      <c r="I106" s="29" t="s">
        <v>1144</v>
      </c>
      <c r="J106" s="93" t="s">
        <v>1145</v>
      </c>
      <c r="K106" s="29" t="s">
        <v>1146</v>
      </c>
      <c r="L106" s="29" t="s">
        <v>1147</v>
      </c>
      <c r="M106" s="29" t="s">
        <v>1148</v>
      </c>
      <c r="N106" s="29" t="s">
        <v>1149</v>
      </c>
      <c r="O106" s="29"/>
      <c r="P106" s="29"/>
      <c r="Q106" s="29"/>
      <c r="R106" s="80"/>
      <c r="S106" s="80"/>
      <c r="T106" s="80"/>
      <c r="U106" s="80"/>
      <c r="V106" s="80"/>
      <c r="W106" s="80"/>
      <c r="X106" s="80"/>
      <c r="Y106" s="81"/>
      <c r="Z106" s="81"/>
    </row>
    <row r="107" spans="1:26" ht="39.75" customHeight="1" x14ac:dyDescent="0.3">
      <c r="A107" s="154"/>
      <c r="B107" s="154"/>
      <c r="C107" s="90">
        <v>74</v>
      </c>
      <c r="D107" s="45" t="s">
        <v>1150</v>
      </c>
      <c r="E107" s="118" t="s">
        <v>190</v>
      </c>
      <c r="F107" s="95"/>
      <c r="G107" s="95">
        <v>44562</v>
      </c>
      <c r="H107" s="95">
        <v>44925</v>
      </c>
      <c r="I107" s="29" t="s">
        <v>1151</v>
      </c>
      <c r="J107" s="93" t="s">
        <v>1152</v>
      </c>
      <c r="K107" s="29" t="s">
        <v>1153</v>
      </c>
      <c r="L107" s="29" t="s">
        <v>1154</v>
      </c>
      <c r="M107" s="29" t="s">
        <v>1155</v>
      </c>
      <c r="N107" s="29" t="s">
        <v>1154</v>
      </c>
      <c r="O107" s="29"/>
      <c r="P107" s="29"/>
      <c r="Q107" s="29"/>
      <c r="R107" s="80"/>
      <c r="S107" s="80"/>
      <c r="T107" s="80"/>
      <c r="U107" s="80"/>
      <c r="V107" s="80"/>
      <c r="W107" s="80"/>
      <c r="X107" s="80"/>
      <c r="Y107" s="81"/>
      <c r="Z107" s="81"/>
    </row>
    <row r="108" spans="1:26" ht="39.75" customHeight="1" x14ac:dyDescent="0.3">
      <c r="A108" s="154"/>
      <c r="B108" s="154"/>
      <c r="C108" s="90">
        <v>75</v>
      </c>
      <c r="D108" s="114" t="s">
        <v>1156</v>
      </c>
      <c r="E108" s="118" t="s">
        <v>190</v>
      </c>
      <c r="F108" s="95"/>
      <c r="G108" s="95">
        <v>44562</v>
      </c>
      <c r="H108" s="95">
        <v>44925</v>
      </c>
      <c r="I108" s="29" t="s">
        <v>1157</v>
      </c>
      <c r="J108" s="93" t="s">
        <v>1158</v>
      </c>
      <c r="K108" s="29" t="s">
        <v>1159</v>
      </c>
      <c r="L108" s="29" t="s">
        <v>1160</v>
      </c>
      <c r="M108" s="29" t="s">
        <v>1161</v>
      </c>
      <c r="N108" s="29" t="s">
        <v>1162</v>
      </c>
      <c r="O108" s="29"/>
      <c r="P108" s="29"/>
      <c r="Q108" s="29"/>
      <c r="R108" s="80"/>
      <c r="S108" s="80"/>
      <c r="T108" s="80"/>
      <c r="U108" s="80"/>
      <c r="V108" s="80"/>
      <c r="W108" s="80"/>
      <c r="X108" s="80"/>
      <c r="Y108" s="81"/>
      <c r="Z108" s="81"/>
    </row>
    <row r="109" spans="1:26" ht="39.75" customHeight="1" x14ac:dyDescent="0.3">
      <c r="A109" s="155"/>
      <c r="B109" s="155"/>
      <c r="C109" s="90">
        <v>76</v>
      </c>
      <c r="D109" s="114" t="s">
        <v>1163</v>
      </c>
      <c r="E109" s="118" t="s">
        <v>190</v>
      </c>
      <c r="F109" s="95"/>
      <c r="G109" s="95">
        <v>44562</v>
      </c>
      <c r="H109" s="95">
        <v>44925</v>
      </c>
      <c r="I109" s="29" t="s">
        <v>1164</v>
      </c>
      <c r="J109" s="93" t="s">
        <v>1165</v>
      </c>
      <c r="K109" s="29" t="s">
        <v>1166</v>
      </c>
      <c r="L109" s="29" t="s">
        <v>1167</v>
      </c>
      <c r="M109" s="29" t="s">
        <v>1168</v>
      </c>
      <c r="N109" s="29" t="s">
        <v>1169</v>
      </c>
      <c r="O109" s="29"/>
      <c r="P109" s="29"/>
      <c r="Q109" s="29"/>
      <c r="R109" s="80"/>
      <c r="S109" s="80"/>
      <c r="T109" s="80"/>
      <c r="U109" s="80"/>
      <c r="V109" s="80"/>
      <c r="W109" s="80"/>
      <c r="X109" s="80"/>
      <c r="Y109" s="81"/>
      <c r="Z109" s="81"/>
    </row>
    <row r="110" spans="1:26" ht="39.75" customHeight="1" x14ac:dyDescent="0.3">
      <c r="A110" s="82" t="s">
        <v>5</v>
      </c>
      <c r="B110" s="82" t="s">
        <v>6</v>
      </c>
      <c r="C110" s="172" t="s">
        <v>640</v>
      </c>
      <c r="D110" s="165"/>
      <c r="E110" s="165"/>
      <c r="F110" s="165"/>
      <c r="G110" s="165"/>
      <c r="H110" s="166"/>
      <c r="I110" s="172"/>
      <c r="J110" s="165"/>
      <c r="K110" s="165"/>
      <c r="L110" s="165"/>
      <c r="M110" s="165"/>
      <c r="N110" s="165"/>
      <c r="O110" s="165"/>
      <c r="P110" s="165"/>
      <c r="Q110" s="166"/>
      <c r="R110" s="80"/>
      <c r="S110" s="80"/>
      <c r="T110" s="80"/>
      <c r="U110" s="80"/>
      <c r="V110" s="80"/>
      <c r="W110" s="80"/>
      <c r="X110" s="80"/>
      <c r="Y110" s="81"/>
      <c r="Z110" s="81"/>
    </row>
    <row r="111" spans="1:26" ht="39.75" customHeight="1" x14ac:dyDescent="0.3">
      <c r="A111" s="170" t="s">
        <v>289</v>
      </c>
      <c r="B111" s="173" t="s">
        <v>290</v>
      </c>
      <c r="C111" s="171" t="s">
        <v>291</v>
      </c>
      <c r="D111" s="165"/>
      <c r="E111" s="165"/>
      <c r="F111" s="165"/>
      <c r="G111" s="165"/>
      <c r="H111" s="166"/>
      <c r="I111" s="172" t="s">
        <v>641</v>
      </c>
      <c r="J111" s="165"/>
      <c r="K111" s="165"/>
      <c r="L111" s="165"/>
      <c r="M111" s="165"/>
      <c r="N111" s="165"/>
      <c r="O111" s="165"/>
      <c r="P111" s="165"/>
      <c r="Q111" s="166"/>
      <c r="R111" s="80"/>
      <c r="S111" s="80"/>
      <c r="T111" s="80"/>
      <c r="U111" s="80"/>
      <c r="V111" s="80"/>
      <c r="W111" s="80"/>
      <c r="X111" s="80"/>
      <c r="Y111" s="81"/>
      <c r="Z111" s="81"/>
    </row>
    <row r="112" spans="1:26" ht="39.75" customHeight="1" x14ac:dyDescent="0.3">
      <c r="A112" s="154"/>
      <c r="B112" s="154"/>
      <c r="C112" s="85" t="s">
        <v>642</v>
      </c>
      <c r="D112" s="85" t="s">
        <v>691</v>
      </c>
      <c r="E112" s="85" t="s">
        <v>644</v>
      </c>
      <c r="F112" s="86" t="s">
        <v>645</v>
      </c>
      <c r="G112" s="87" t="s">
        <v>646</v>
      </c>
      <c r="H112" s="87" t="s">
        <v>647</v>
      </c>
      <c r="I112" s="85" t="s">
        <v>648</v>
      </c>
      <c r="J112" s="99" t="s">
        <v>649</v>
      </c>
      <c r="K112" s="85" t="s">
        <v>650</v>
      </c>
      <c r="L112" s="89" t="s">
        <v>651</v>
      </c>
      <c r="M112" s="85" t="s">
        <v>652</v>
      </c>
      <c r="N112" s="89" t="s">
        <v>653</v>
      </c>
      <c r="O112" s="85" t="s">
        <v>654</v>
      </c>
      <c r="P112" s="89" t="s">
        <v>655</v>
      </c>
      <c r="Q112" s="85" t="s">
        <v>656</v>
      </c>
      <c r="R112" s="80"/>
      <c r="S112" s="80"/>
      <c r="T112" s="80"/>
      <c r="U112" s="80"/>
      <c r="V112" s="80"/>
      <c r="W112" s="80"/>
      <c r="X112" s="80"/>
      <c r="Y112" s="81"/>
      <c r="Z112" s="81"/>
    </row>
    <row r="113" spans="1:26" ht="39.75" customHeight="1" x14ac:dyDescent="0.3">
      <c r="A113" s="154"/>
      <c r="B113" s="154"/>
      <c r="C113" s="90">
        <v>77</v>
      </c>
      <c r="D113" s="114" t="s">
        <v>1170</v>
      </c>
      <c r="E113" s="118" t="s">
        <v>190</v>
      </c>
      <c r="F113" s="95"/>
      <c r="G113" s="95">
        <v>44562</v>
      </c>
      <c r="H113" s="95">
        <v>44925</v>
      </c>
      <c r="I113" s="29" t="s">
        <v>1171</v>
      </c>
      <c r="J113" s="93" t="s">
        <v>1172</v>
      </c>
      <c r="K113" s="29" t="s">
        <v>1173</v>
      </c>
      <c r="L113" s="29" t="s">
        <v>1174</v>
      </c>
      <c r="M113" s="29" t="s">
        <v>1175</v>
      </c>
      <c r="N113" s="29" t="s">
        <v>1176</v>
      </c>
      <c r="O113" s="29"/>
      <c r="P113" s="29"/>
      <c r="Q113" s="29"/>
      <c r="R113" s="80"/>
      <c r="S113" s="80"/>
      <c r="T113" s="80"/>
      <c r="U113" s="80"/>
      <c r="V113" s="80"/>
      <c r="W113" s="80"/>
      <c r="X113" s="80"/>
      <c r="Y113" s="81"/>
      <c r="Z113" s="81"/>
    </row>
    <row r="114" spans="1:26" ht="39.75" customHeight="1" x14ac:dyDescent="0.3">
      <c r="A114" s="154"/>
      <c r="B114" s="154"/>
      <c r="C114" s="90">
        <v>78</v>
      </c>
      <c r="D114" s="114" t="s">
        <v>1177</v>
      </c>
      <c r="E114" s="118" t="s">
        <v>190</v>
      </c>
      <c r="F114" s="95"/>
      <c r="G114" s="95">
        <v>44562</v>
      </c>
      <c r="H114" s="95">
        <v>44925</v>
      </c>
      <c r="I114" s="29" t="s">
        <v>1178</v>
      </c>
      <c r="J114" s="93" t="s">
        <v>1179</v>
      </c>
      <c r="K114" s="29" t="s">
        <v>1180</v>
      </c>
      <c r="L114" s="29" t="s">
        <v>1181</v>
      </c>
      <c r="M114" s="29" t="s">
        <v>1182</v>
      </c>
      <c r="N114" s="29" t="s">
        <v>1183</v>
      </c>
      <c r="O114" s="29"/>
      <c r="P114" s="29"/>
      <c r="Q114" s="29"/>
      <c r="R114" s="80"/>
      <c r="S114" s="80"/>
      <c r="T114" s="80"/>
      <c r="U114" s="80"/>
      <c r="V114" s="80"/>
      <c r="W114" s="80"/>
      <c r="X114" s="80"/>
      <c r="Y114" s="81"/>
      <c r="Z114" s="81"/>
    </row>
    <row r="115" spans="1:26" ht="39.75" customHeight="1" x14ac:dyDescent="0.3">
      <c r="A115" s="154"/>
      <c r="B115" s="154"/>
      <c r="C115" s="90">
        <v>79</v>
      </c>
      <c r="D115" s="94" t="s">
        <v>1184</v>
      </c>
      <c r="E115" s="48" t="s">
        <v>172</v>
      </c>
      <c r="F115" s="48" t="s">
        <v>1185</v>
      </c>
      <c r="G115" s="95">
        <v>44562</v>
      </c>
      <c r="H115" s="95">
        <v>44925</v>
      </c>
      <c r="I115" s="29" t="s">
        <v>1186</v>
      </c>
      <c r="J115" s="93" t="s">
        <v>1187</v>
      </c>
      <c r="K115" s="29" t="s">
        <v>1188</v>
      </c>
      <c r="L115" s="29" t="s">
        <v>1189</v>
      </c>
      <c r="M115" s="29" t="s">
        <v>1190</v>
      </c>
      <c r="N115" s="29" t="s">
        <v>1189</v>
      </c>
      <c r="O115" s="29"/>
      <c r="P115" s="29"/>
      <c r="Q115" s="29"/>
      <c r="R115" s="80"/>
      <c r="S115" s="80"/>
      <c r="T115" s="80"/>
      <c r="U115" s="80"/>
      <c r="V115" s="80"/>
      <c r="W115" s="80"/>
      <c r="X115" s="80"/>
      <c r="Y115" s="81"/>
      <c r="Z115" s="81"/>
    </row>
    <row r="116" spans="1:26" ht="39.75" customHeight="1" x14ac:dyDescent="0.3">
      <c r="A116" s="154"/>
      <c r="B116" s="154"/>
      <c r="C116" s="171" t="s">
        <v>307</v>
      </c>
      <c r="D116" s="165"/>
      <c r="E116" s="165"/>
      <c r="F116" s="165"/>
      <c r="G116" s="165"/>
      <c r="H116" s="166"/>
      <c r="I116" s="172" t="s">
        <v>641</v>
      </c>
      <c r="J116" s="165"/>
      <c r="K116" s="165"/>
      <c r="L116" s="165"/>
      <c r="M116" s="165"/>
      <c r="N116" s="165"/>
      <c r="O116" s="165"/>
      <c r="P116" s="165"/>
      <c r="Q116" s="166"/>
      <c r="R116" s="80"/>
      <c r="S116" s="80"/>
      <c r="T116" s="80"/>
      <c r="U116" s="80"/>
      <c r="V116" s="80"/>
      <c r="W116" s="80"/>
      <c r="X116" s="80"/>
      <c r="Y116" s="81"/>
      <c r="Z116" s="81"/>
    </row>
    <row r="117" spans="1:26" ht="39.75" customHeight="1" x14ac:dyDescent="0.3">
      <c r="A117" s="154"/>
      <c r="B117" s="154"/>
      <c r="C117" s="85" t="s">
        <v>642</v>
      </c>
      <c r="D117" s="85" t="s">
        <v>691</v>
      </c>
      <c r="E117" s="85" t="s">
        <v>644</v>
      </c>
      <c r="F117" s="86" t="s">
        <v>645</v>
      </c>
      <c r="G117" s="87" t="s">
        <v>646</v>
      </c>
      <c r="H117" s="87" t="s">
        <v>647</v>
      </c>
      <c r="I117" s="85" t="s">
        <v>648</v>
      </c>
      <c r="J117" s="99" t="s">
        <v>649</v>
      </c>
      <c r="K117" s="85" t="s">
        <v>650</v>
      </c>
      <c r="L117" s="89" t="s">
        <v>651</v>
      </c>
      <c r="M117" s="85" t="s">
        <v>652</v>
      </c>
      <c r="N117" s="89" t="s">
        <v>653</v>
      </c>
      <c r="O117" s="85" t="s">
        <v>654</v>
      </c>
      <c r="P117" s="89" t="s">
        <v>655</v>
      </c>
      <c r="Q117" s="85" t="s">
        <v>656</v>
      </c>
      <c r="R117" s="80"/>
      <c r="S117" s="80"/>
      <c r="T117" s="80"/>
      <c r="U117" s="80"/>
      <c r="V117" s="80"/>
      <c r="W117" s="80"/>
      <c r="X117" s="80"/>
      <c r="Y117" s="81"/>
      <c r="Z117" s="81"/>
    </row>
    <row r="118" spans="1:26" ht="39.75" customHeight="1" x14ac:dyDescent="0.3">
      <c r="A118" s="154"/>
      <c r="B118" s="154"/>
      <c r="C118" s="90">
        <v>80</v>
      </c>
      <c r="D118" s="47" t="s">
        <v>1191</v>
      </c>
      <c r="E118" s="48" t="s">
        <v>172</v>
      </c>
      <c r="F118" s="48" t="s">
        <v>309</v>
      </c>
      <c r="G118" s="97">
        <v>44593</v>
      </c>
      <c r="H118" s="97">
        <v>44926</v>
      </c>
      <c r="I118" s="93" t="s">
        <v>1192</v>
      </c>
      <c r="J118" s="93" t="s">
        <v>1193</v>
      </c>
      <c r="K118" s="29" t="s">
        <v>1194</v>
      </c>
      <c r="L118" s="29" t="s">
        <v>1195</v>
      </c>
      <c r="M118" s="29" t="s">
        <v>1196</v>
      </c>
      <c r="N118" s="29" t="s">
        <v>1197</v>
      </c>
      <c r="O118" s="29"/>
      <c r="P118" s="29"/>
      <c r="Q118" s="29"/>
      <c r="R118" s="80"/>
      <c r="S118" s="80"/>
      <c r="T118" s="80"/>
      <c r="U118" s="80"/>
      <c r="V118" s="80"/>
      <c r="W118" s="80"/>
      <c r="X118" s="80"/>
      <c r="Y118" s="81"/>
      <c r="Z118" s="81"/>
    </row>
    <row r="119" spans="1:26" ht="39.75" customHeight="1" x14ac:dyDescent="0.3">
      <c r="A119" s="154"/>
      <c r="B119" s="154"/>
      <c r="C119" s="90">
        <v>81</v>
      </c>
      <c r="D119" s="47" t="s">
        <v>1198</v>
      </c>
      <c r="E119" s="48" t="s">
        <v>172</v>
      </c>
      <c r="F119" s="48" t="s">
        <v>309</v>
      </c>
      <c r="G119" s="97">
        <v>44652</v>
      </c>
      <c r="H119" s="97">
        <v>44926</v>
      </c>
      <c r="I119" s="93" t="s">
        <v>1199</v>
      </c>
      <c r="J119" s="93" t="s">
        <v>1200</v>
      </c>
      <c r="K119" s="29" t="s">
        <v>1201</v>
      </c>
      <c r="L119" s="29" t="s">
        <v>1202</v>
      </c>
      <c r="M119" s="29" t="s">
        <v>1203</v>
      </c>
      <c r="N119" s="29" t="s">
        <v>1204</v>
      </c>
      <c r="O119" s="29"/>
      <c r="P119" s="29"/>
      <c r="Q119" s="29"/>
      <c r="R119" s="80"/>
      <c r="S119" s="80"/>
      <c r="T119" s="80"/>
      <c r="U119" s="80"/>
      <c r="V119" s="80"/>
      <c r="W119" s="80"/>
      <c r="X119" s="80"/>
      <c r="Y119" s="81"/>
      <c r="Z119" s="81"/>
    </row>
    <row r="120" spans="1:26" ht="39.75" customHeight="1" x14ac:dyDescent="0.3">
      <c r="A120" s="154"/>
      <c r="B120" s="154"/>
      <c r="C120" s="90">
        <v>82</v>
      </c>
      <c r="D120" s="47" t="s">
        <v>1205</v>
      </c>
      <c r="E120" s="48" t="s">
        <v>172</v>
      </c>
      <c r="F120" s="48" t="s">
        <v>309</v>
      </c>
      <c r="G120" s="97">
        <v>44713</v>
      </c>
      <c r="H120" s="97">
        <v>44926</v>
      </c>
      <c r="I120" s="93" t="s">
        <v>1206</v>
      </c>
      <c r="J120" s="93" t="s">
        <v>1207</v>
      </c>
      <c r="K120" s="29" t="s">
        <v>1208</v>
      </c>
      <c r="L120" s="29" t="s">
        <v>1209</v>
      </c>
      <c r="M120" s="29" t="s">
        <v>1210</v>
      </c>
      <c r="N120" s="29" t="s">
        <v>1211</v>
      </c>
      <c r="O120" s="29"/>
      <c r="P120" s="29"/>
      <c r="Q120" s="29"/>
      <c r="R120" s="80"/>
      <c r="S120" s="80"/>
      <c r="T120" s="80"/>
      <c r="U120" s="80"/>
      <c r="V120" s="80"/>
      <c r="W120" s="80"/>
      <c r="X120" s="80"/>
      <c r="Y120" s="81"/>
      <c r="Z120" s="81"/>
    </row>
    <row r="121" spans="1:26" ht="39.75" customHeight="1" x14ac:dyDescent="0.3">
      <c r="A121" s="154"/>
      <c r="B121" s="154"/>
      <c r="C121" s="171" t="s">
        <v>324</v>
      </c>
      <c r="D121" s="165"/>
      <c r="E121" s="165"/>
      <c r="F121" s="165"/>
      <c r="G121" s="165"/>
      <c r="H121" s="166"/>
      <c r="I121" s="172" t="s">
        <v>641</v>
      </c>
      <c r="J121" s="165"/>
      <c r="K121" s="165"/>
      <c r="L121" s="165"/>
      <c r="M121" s="165"/>
      <c r="N121" s="165"/>
      <c r="O121" s="165"/>
      <c r="P121" s="165"/>
      <c r="Q121" s="166"/>
      <c r="R121" s="80"/>
      <c r="S121" s="80"/>
      <c r="T121" s="80"/>
      <c r="U121" s="80"/>
      <c r="V121" s="80"/>
      <c r="W121" s="80"/>
      <c r="X121" s="80"/>
      <c r="Y121" s="81"/>
      <c r="Z121" s="81"/>
    </row>
    <row r="122" spans="1:26" ht="39.75" customHeight="1" x14ac:dyDescent="0.3">
      <c r="A122" s="154"/>
      <c r="B122" s="154"/>
      <c r="C122" s="85" t="s">
        <v>642</v>
      </c>
      <c r="D122" s="85" t="s">
        <v>691</v>
      </c>
      <c r="E122" s="85" t="s">
        <v>644</v>
      </c>
      <c r="F122" s="86" t="s">
        <v>645</v>
      </c>
      <c r="G122" s="87" t="s">
        <v>646</v>
      </c>
      <c r="H122" s="87" t="s">
        <v>647</v>
      </c>
      <c r="I122" s="85" t="s">
        <v>648</v>
      </c>
      <c r="J122" s="99" t="s">
        <v>649</v>
      </c>
      <c r="K122" s="85" t="s">
        <v>650</v>
      </c>
      <c r="L122" s="89" t="s">
        <v>651</v>
      </c>
      <c r="M122" s="85" t="s">
        <v>652</v>
      </c>
      <c r="N122" s="89" t="s">
        <v>653</v>
      </c>
      <c r="O122" s="85" t="s">
        <v>654</v>
      </c>
      <c r="P122" s="89" t="s">
        <v>655</v>
      </c>
      <c r="Q122" s="85" t="s">
        <v>656</v>
      </c>
      <c r="R122" s="80"/>
      <c r="S122" s="80"/>
      <c r="T122" s="80"/>
      <c r="U122" s="80"/>
      <c r="V122" s="80"/>
      <c r="W122" s="80"/>
      <c r="X122" s="80"/>
      <c r="Y122" s="81"/>
      <c r="Z122" s="81"/>
    </row>
    <row r="123" spans="1:26" ht="85.5" customHeight="1" x14ac:dyDescent="0.3">
      <c r="A123" s="154"/>
      <c r="B123" s="154"/>
      <c r="C123" s="90">
        <v>83</v>
      </c>
      <c r="D123" s="94" t="s">
        <v>1212</v>
      </c>
      <c r="E123" s="118" t="s">
        <v>1213</v>
      </c>
      <c r="F123" s="48" t="s">
        <v>1214</v>
      </c>
      <c r="G123" s="97">
        <v>44562</v>
      </c>
      <c r="H123" s="97">
        <v>44681</v>
      </c>
      <c r="I123" s="45" t="s">
        <v>1215</v>
      </c>
      <c r="J123" s="45" t="s">
        <v>1216</v>
      </c>
      <c r="K123" s="175" t="s">
        <v>331</v>
      </c>
      <c r="L123" s="29" t="s">
        <v>1217</v>
      </c>
      <c r="M123" s="124" t="s">
        <v>1218</v>
      </c>
      <c r="N123" s="29" t="s">
        <v>1219</v>
      </c>
      <c r="O123" s="29"/>
      <c r="P123" s="29"/>
      <c r="Q123" s="29"/>
      <c r="R123" s="80"/>
      <c r="S123" s="80"/>
      <c r="T123" s="80"/>
      <c r="U123" s="80"/>
      <c r="V123" s="80"/>
      <c r="W123" s="80"/>
      <c r="X123" s="80"/>
      <c r="Y123" s="81"/>
      <c r="Z123" s="81"/>
    </row>
    <row r="124" spans="1:26" ht="39.75" customHeight="1" x14ac:dyDescent="0.3">
      <c r="A124" s="154"/>
      <c r="B124" s="154"/>
      <c r="C124" s="90">
        <v>84</v>
      </c>
      <c r="D124" s="94" t="s">
        <v>1220</v>
      </c>
      <c r="E124" s="118" t="s">
        <v>1213</v>
      </c>
      <c r="F124" s="48" t="s">
        <v>1221</v>
      </c>
      <c r="G124" s="97">
        <v>44562</v>
      </c>
      <c r="H124" s="97">
        <v>44926</v>
      </c>
      <c r="I124" s="45" t="s">
        <v>1222</v>
      </c>
      <c r="J124" s="45" t="s">
        <v>1223</v>
      </c>
      <c r="K124" s="155"/>
      <c r="L124" s="29" t="s">
        <v>1217</v>
      </c>
      <c r="M124" s="125" t="s">
        <v>1224</v>
      </c>
      <c r="N124" s="29" t="s">
        <v>1225</v>
      </c>
      <c r="O124" s="29"/>
      <c r="P124" s="29"/>
      <c r="Q124" s="29"/>
      <c r="R124" s="80"/>
      <c r="S124" s="80"/>
      <c r="T124" s="80"/>
      <c r="U124" s="80"/>
      <c r="V124" s="80"/>
      <c r="W124" s="80"/>
      <c r="X124" s="80"/>
      <c r="Y124" s="81"/>
      <c r="Z124" s="81"/>
    </row>
    <row r="125" spans="1:26" ht="39.75" customHeight="1" x14ac:dyDescent="0.3">
      <c r="A125" s="154"/>
      <c r="B125" s="154"/>
      <c r="C125" s="90">
        <v>85</v>
      </c>
      <c r="D125" s="94" t="s">
        <v>1226</v>
      </c>
      <c r="E125" s="118" t="s">
        <v>1213</v>
      </c>
      <c r="F125" s="48" t="s">
        <v>1214</v>
      </c>
      <c r="G125" s="97">
        <v>44681</v>
      </c>
      <c r="H125" s="97">
        <v>44742</v>
      </c>
      <c r="I125" s="45" t="s">
        <v>1227</v>
      </c>
      <c r="J125" s="45" t="s">
        <v>1227</v>
      </c>
      <c r="K125" s="29" t="s">
        <v>1228</v>
      </c>
      <c r="L125" s="29" t="s">
        <v>1229</v>
      </c>
      <c r="M125" s="125" t="s">
        <v>1230</v>
      </c>
      <c r="N125" s="29" t="s">
        <v>1231</v>
      </c>
      <c r="O125" s="29"/>
      <c r="P125" s="29"/>
      <c r="Q125" s="29"/>
      <c r="R125" s="80"/>
      <c r="S125" s="80"/>
      <c r="T125" s="80"/>
      <c r="U125" s="80"/>
      <c r="V125" s="80"/>
      <c r="W125" s="80"/>
      <c r="X125" s="80"/>
      <c r="Y125" s="81"/>
      <c r="Z125" s="81"/>
    </row>
    <row r="126" spans="1:26" ht="39.75" customHeight="1" x14ac:dyDescent="0.3">
      <c r="A126" s="155"/>
      <c r="B126" s="155"/>
      <c r="C126" s="90">
        <v>86</v>
      </c>
      <c r="D126" s="94" t="s">
        <v>1232</v>
      </c>
      <c r="E126" s="118" t="s">
        <v>172</v>
      </c>
      <c r="F126" s="118" t="s">
        <v>1233</v>
      </c>
      <c r="G126" s="95">
        <v>44562</v>
      </c>
      <c r="H126" s="95">
        <v>44925</v>
      </c>
      <c r="I126" s="93" t="s">
        <v>1234</v>
      </c>
      <c r="J126" s="93" t="s">
        <v>1235</v>
      </c>
      <c r="K126" s="29" t="s">
        <v>1236</v>
      </c>
      <c r="L126" s="29" t="s">
        <v>1237</v>
      </c>
      <c r="M126" s="29" t="s">
        <v>1238</v>
      </c>
      <c r="N126" s="29" t="s">
        <v>1239</v>
      </c>
      <c r="O126" s="29"/>
      <c r="P126" s="29"/>
      <c r="Q126" s="29"/>
      <c r="R126" s="80"/>
      <c r="S126" s="80"/>
      <c r="T126" s="80"/>
      <c r="U126" s="80"/>
      <c r="V126" s="80"/>
      <c r="W126" s="80"/>
      <c r="X126" s="80"/>
      <c r="Y126" s="81"/>
      <c r="Z126" s="81"/>
    </row>
    <row r="127" spans="1:26" ht="39.75" customHeight="1" x14ac:dyDescent="0.3">
      <c r="A127" s="82" t="s">
        <v>5</v>
      </c>
      <c r="B127" s="82" t="s">
        <v>6</v>
      </c>
      <c r="C127" s="172" t="s">
        <v>640</v>
      </c>
      <c r="D127" s="165"/>
      <c r="E127" s="165"/>
      <c r="F127" s="165"/>
      <c r="G127" s="165"/>
      <c r="H127" s="166"/>
      <c r="I127" s="172"/>
      <c r="J127" s="165"/>
      <c r="K127" s="165"/>
      <c r="L127" s="165"/>
      <c r="M127" s="165"/>
      <c r="N127" s="165"/>
      <c r="O127" s="165"/>
      <c r="P127" s="165"/>
      <c r="Q127" s="166"/>
      <c r="R127" s="80"/>
      <c r="S127" s="80"/>
      <c r="T127" s="80"/>
      <c r="U127" s="80"/>
      <c r="V127" s="80"/>
      <c r="W127" s="80"/>
      <c r="X127" s="80"/>
      <c r="Y127" s="81"/>
      <c r="Z127" s="81"/>
    </row>
    <row r="128" spans="1:26" ht="39.75" customHeight="1" x14ac:dyDescent="0.3">
      <c r="A128" s="170" t="s">
        <v>1240</v>
      </c>
      <c r="B128" s="173" t="s">
        <v>339</v>
      </c>
      <c r="C128" s="171" t="s">
        <v>340</v>
      </c>
      <c r="D128" s="165"/>
      <c r="E128" s="165"/>
      <c r="F128" s="165"/>
      <c r="G128" s="165"/>
      <c r="H128" s="166"/>
      <c r="I128" s="172" t="s">
        <v>641</v>
      </c>
      <c r="J128" s="165"/>
      <c r="K128" s="165"/>
      <c r="L128" s="165"/>
      <c r="M128" s="165"/>
      <c r="N128" s="165"/>
      <c r="O128" s="165"/>
      <c r="P128" s="165"/>
      <c r="Q128" s="166"/>
      <c r="R128" s="80"/>
      <c r="S128" s="80"/>
      <c r="T128" s="80"/>
      <c r="U128" s="80"/>
      <c r="V128" s="80"/>
      <c r="W128" s="80"/>
      <c r="X128" s="80"/>
      <c r="Y128" s="81"/>
      <c r="Z128" s="81"/>
    </row>
    <row r="129" spans="1:26" ht="39.75" customHeight="1" x14ac:dyDescent="0.3">
      <c r="A129" s="154"/>
      <c r="B129" s="154"/>
      <c r="C129" s="85" t="s">
        <v>642</v>
      </c>
      <c r="D129" s="85" t="s">
        <v>691</v>
      </c>
      <c r="E129" s="85" t="s">
        <v>644</v>
      </c>
      <c r="F129" s="86" t="s">
        <v>645</v>
      </c>
      <c r="G129" s="87" t="s">
        <v>646</v>
      </c>
      <c r="H129" s="87" t="s">
        <v>647</v>
      </c>
      <c r="I129" s="85" t="s">
        <v>648</v>
      </c>
      <c r="J129" s="99" t="s">
        <v>649</v>
      </c>
      <c r="K129" s="85" t="s">
        <v>650</v>
      </c>
      <c r="L129" s="89" t="s">
        <v>651</v>
      </c>
      <c r="M129" s="85" t="s">
        <v>652</v>
      </c>
      <c r="N129" s="89" t="s">
        <v>653</v>
      </c>
      <c r="O129" s="85" t="s">
        <v>654</v>
      </c>
      <c r="P129" s="89" t="s">
        <v>655</v>
      </c>
      <c r="Q129" s="85" t="s">
        <v>656</v>
      </c>
      <c r="R129" s="80"/>
      <c r="S129" s="80"/>
      <c r="T129" s="80"/>
      <c r="U129" s="80"/>
      <c r="V129" s="80"/>
      <c r="W129" s="80"/>
      <c r="X129" s="80"/>
      <c r="Y129" s="81"/>
      <c r="Z129" s="81"/>
    </row>
    <row r="130" spans="1:26" ht="39.75" customHeight="1" x14ac:dyDescent="0.3">
      <c r="A130" s="154"/>
      <c r="B130" s="154"/>
      <c r="C130" s="90">
        <v>87</v>
      </c>
      <c r="D130" s="29" t="s">
        <v>1241</v>
      </c>
      <c r="E130" s="48" t="s">
        <v>1242</v>
      </c>
      <c r="F130" s="97"/>
      <c r="G130" s="91">
        <v>44563</v>
      </c>
      <c r="H130" s="91">
        <v>44620</v>
      </c>
      <c r="I130" s="29" t="s">
        <v>1243</v>
      </c>
      <c r="J130" s="29" t="s">
        <v>1244</v>
      </c>
      <c r="K130" s="29" t="s">
        <v>1245</v>
      </c>
      <c r="L130" s="29" t="s">
        <v>1246</v>
      </c>
      <c r="M130" s="29" t="s">
        <v>1247</v>
      </c>
      <c r="N130" s="29" t="s">
        <v>1248</v>
      </c>
      <c r="O130" s="29"/>
      <c r="P130" s="29"/>
      <c r="Q130" s="29"/>
      <c r="R130" s="80"/>
      <c r="S130" s="80"/>
      <c r="T130" s="80"/>
      <c r="U130" s="80"/>
      <c r="V130" s="80"/>
      <c r="W130" s="80"/>
      <c r="X130" s="80"/>
      <c r="Y130" s="81"/>
      <c r="Z130" s="81"/>
    </row>
    <row r="131" spans="1:26" ht="39.75" customHeight="1" x14ac:dyDescent="0.3">
      <c r="A131" s="154"/>
      <c r="B131" s="154"/>
      <c r="C131" s="90">
        <v>88</v>
      </c>
      <c r="D131" s="29" t="s">
        <v>1249</v>
      </c>
      <c r="E131" s="48" t="s">
        <v>839</v>
      </c>
      <c r="F131" s="48" t="s">
        <v>1242</v>
      </c>
      <c r="G131" s="91">
        <v>44576</v>
      </c>
      <c r="H131" s="91">
        <v>44926</v>
      </c>
      <c r="I131" s="29" t="s">
        <v>1250</v>
      </c>
      <c r="J131" s="29" t="s">
        <v>1251</v>
      </c>
      <c r="K131" s="29" t="s">
        <v>1252</v>
      </c>
      <c r="L131" s="29" t="s">
        <v>1253</v>
      </c>
      <c r="M131" s="29" t="s">
        <v>1254</v>
      </c>
      <c r="N131" s="29" t="s">
        <v>1255</v>
      </c>
      <c r="O131" s="29"/>
      <c r="P131" s="29"/>
      <c r="Q131" s="29"/>
      <c r="R131" s="80"/>
      <c r="S131" s="80"/>
      <c r="T131" s="80"/>
      <c r="U131" s="80"/>
      <c r="V131" s="80"/>
      <c r="W131" s="80"/>
      <c r="X131" s="80"/>
      <c r="Y131" s="81"/>
      <c r="Z131" s="81"/>
    </row>
    <row r="132" spans="1:26" ht="39.75" customHeight="1" x14ac:dyDescent="0.3">
      <c r="A132" s="154"/>
      <c r="B132" s="154"/>
      <c r="C132" s="90">
        <v>89</v>
      </c>
      <c r="D132" s="29" t="s">
        <v>1256</v>
      </c>
      <c r="E132" s="48" t="s">
        <v>1242</v>
      </c>
      <c r="F132" s="48" t="s">
        <v>839</v>
      </c>
      <c r="G132" s="91">
        <v>44576</v>
      </c>
      <c r="H132" s="91">
        <v>44926</v>
      </c>
      <c r="I132" s="29" t="s">
        <v>1257</v>
      </c>
      <c r="J132" s="29" t="s">
        <v>1258</v>
      </c>
      <c r="K132" s="29" t="s">
        <v>1259</v>
      </c>
      <c r="L132" s="29" t="s">
        <v>1260</v>
      </c>
      <c r="M132" s="29" t="s">
        <v>1261</v>
      </c>
      <c r="N132" s="29" t="s">
        <v>1262</v>
      </c>
      <c r="O132" s="29"/>
      <c r="P132" s="29"/>
      <c r="Q132" s="29"/>
      <c r="R132" s="80"/>
      <c r="S132" s="80"/>
      <c r="T132" s="80"/>
      <c r="U132" s="80"/>
      <c r="V132" s="80"/>
      <c r="W132" s="80"/>
      <c r="X132" s="80"/>
      <c r="Y132" s="81"/>
      <c r="Z132" s="81"/>
    </row>
    <row r="133" spans="1:26" ht="39.75" customHeight="1" x14ac:dyDescent="0.3">
      <c r="A133" s="154"/>
      <c r="B133" s="154"/>
      <c r="C133" s="90">
        <v>90</v>
      </c>
      <c r="D133" s="29" t="s">
        <v>1263</v>
      </c>
      <c r="E133" s="48" t="s">
        <v>1242</v>
      </c>
      <c r="F133" s="48" t="s">
        <v>480</v>
      </c>
      <c r="G133" s="91">
        <v>44652</v>
      </c>
      <c r="H133" s="91">
        <v>44910</v>
      </c>
      <c r="I133" s="29" t="s">
        <v>1264</v>
      </c>
      <c r="J133" s="29" t="s">
        <v>1265</v>
      </c>
      <c r="K133" s="29" t="s">
        <v>1266</v>
      </c>
      <c r="L133" s="29" t="s">
        <v>1267</v>
      </c>
      <c r="M133" s="29" t="s">
        <v>1268</v>
      </c>
      <c r="N133" s="29" t="s">
        <v>1269</v>
      </c>
      <c r="O133" s="29"/>
      <c r="P133" s="29"/>
      <c r="Q133" s="29"/>
      <c r="R133" s="80"/>
      <c r="S133" s="80"/>
      <c r="T133" s="80"/>
      <c r="U133" s="80"/>
      <c r="V133" s="80"/>
      <c r="W133" s="80"/>
      <c r="X133" s="80"/>
      <c r="Y133" s="81"/>
      <c r="Z133" s="81"/>
    </row>
    <row r="134" spans="1:26" ht="39.75" customHeight="1" x14ac:dyDescent="0.3">
      <c r="A134" s="154"/>
      <c r="B134" s="154"/>
      <c r="C134" s="90">
        <v>91</v>
      </c>
      <c r="D134" s="29" t="s">
        <v>1270</v>
      </c>
      <c r="E134" s="48" t="s">
        <v>1242</v>
      </c>
      <c r="F134" s="97"/>
      <c r="G134" s="91">
        <v>44593</v>
      </c>
      <c r="H134" s="91">
        <v>44865</v>
      </c>
      <c r="I134" s="29" t="s">
        <v>1271</v>
      </c>
      <c r="J134" s="29" t="s">
        <v>1272</v>
      </c>
      <c r="K134" s="29" t="s">
        <v>1273</v>
      </c>
      <c r="L134" s="29" t="s">
        <v>1274</v>
      </c>
      <c r="M134" s="29" t="s">
        <v>1275</v>
      </c>
      <c r="N134" s="29" t="s">
        <v>1248</v>
      </c>
      <c r="O134" s="29"/>
      <c r="P134" s="29"/>
      <c r="Q134" s="29"/>
      <c r="R134" s="80"/>
      <c r="S134" s="80"/>
      <c r="T134" s="80"/>
      <c r="U134" s="80"/>
      <c r="V134" s="80"/>
      <c r="W134" s="80"/>
      <c r="X134" s="80"/>
      <c r="Y134" s="81"/>
      <c r="Z134" s="81"/>
    </row>
    <row r="135" spans="1:26" ht="39.75" customHeight="1" x14ac:dyDescent="0.3">
      <c r="A135" s="154"/>
      <c r="B135" s="154"/>
      <c r="C135" s="90">
        <v>92</v>
      </c>
      <c r="D135" s="114" t="s">
        <v>1276</v>
      </c>
      <c r="E135" s="118" t="s">
        <v>1277</v>
      </c>
      <c r="F135" s="126"/>
      <c r="G135" s="126">
        <v>44562</v>
      </c>
      <c r="H135" s="126">
        <v>44926</v>
      </c>
      <c r="I135" s="100" t="s">
        <v>1278</v>
      </c>
      <c r="J135" s="100" t="s">
        <v>1279</v>
      </c>
      <c r="K135" s="45" t="s">
        <v>1280</v>
      </c>
      <c r="L135" s="45" t="s">
        <v>1281</v>
      </c>
      <c r="M135" s="29" t="s">
        <v>1282</v>
      </c>
      <c r="N135" s="29" t="s">
        <v>1283</v>
      </c>
      <c r="O135" s="29"/>
      <c r="P135" s="29"/>
      <c r="Q135" s="29"/>
      <c r="R135" s="80"/>
      <c r="S135" s="80"/>
      <c r="T135" s="80"/>
      <c r="U135" s="80"/>
      <c r="V135" s="80"/>
      <c r="W135" s="80"/>
      <c r="X135" s="80"/>
      <c r="Y135" s="81"/>
      <c r="Z135" s="81"/>
    </row>
    <row r="136" spans="1:26" ht="39.75" customHeight="1" x14ac:dyDescent="0.3">
      <c r="A136" s="154"/>
      <c r="B136" s="154"/>
      <c r="C136" s="171" t="s">
        <v>356</v>
      </c>
      <c r="D136" s="165"/>
      <c r="E136" s="165"/>
      <c r="F136" s="165"/>
      <c r="G136" s="165"/>
      <c r="H136" s="166"/>
      <c r="I136" s="172" t="s">
        <v>641</v>
      </c>
      <c r="J136" s="165"/>
      <c r="K136" s="165"/>
      <c r="L136" s="165"/>
      <c r="M136" s="165"/>
      <c r="N136" s="165"/>
      <c r="O136" s="165"/>
      <c r="P136" s="165"/>
      <c r="Q136" s="166"/>
      <c r="R136" s="80"/>
      <c r="S136" s="80"/>
      <c r="T136" s="80"/>
      <c r="U136" s="80"/>
      <c r="V136" s="80"/>
      <c r="W136" s="80"/>
      <c r="X136" s="80"/>
      <c r="Y136" s="81"/>
      <c r="Z136" s="81"/>
    </row>
    <row r="137" spans="1:26" ht="39.75" customHeight="1" x14ac:dyDescent="0.3">
      <c r="A137" s="154"/>
      <c r="B137" s="154"/>
      <c r="C137" s="85" t="s">
        <v>642</v>
      </c>
      <c r="D137" s="85" t="s">
        <v>691</v>
      </c>
      <c r="E137" s="85" t="s">
        <v>644</v>
      </c>
      <c r="F137" s="86" t="s">
        <v>645</v>
      </c>
      <c r="G137" s="87" t="s">
        <v>646</v>
      </c>
      <c r="H137" s="87" t="s">
        <v>647</v>
      </c>
      <c r="I137" s="85" t="s">
        <v>648</v>
      </c>
      <c r="J137" s="99" t="s">
        <v>649</v>
      </c>
      <c r="K137" s="85" t="s">
        <v>650</v>
      </c>
      <c r="L137" s="89" t="s">
        <v>651</v>
      </c>
      <c r="M137" s="85" t="s">
        <v>652</v>
      </c>
      <c r="N137" s="89" t="s">
        <v>653</v>
      </c>
      <c r="O137" s="85" t="s">
        <v>654</v>
      </c>
      <c r="P137" s="89" t="s">
        <v>655</v>
      </c>
      <c r="Q137" s="85" t="s">
        <v>656</v>
      </c>
      <c r="R137" s="80"/>
      <c r="S137" s="80"/>
      <c r="T137" s="80"/>
      <c r="U137" s="80"/>
      <c r="V137" s="80"/>
      <c r="W137" s="80"/>
      <c r="X137" s="80"/>
      <c r="Y137" s="81"/>
      <c r="Z137" s="81"/>
    </row>
    <row r="138" spans="1:26" ht="39.75" customHeight="1" x14ac:dyDescent="0.3">
      <c r="A138" s="154"/>
      <c r="B138" s="154"/>
      <c r="C138" s="90">
        <v>93</v>
      </c>
      <c r="D138" s="29" t="s">
        <v>1284</v>
      </c>
      <c r="E138" s="48" t="s">
        <v>839</v>
      </c>
      <c r="F138" s="48" t="s">
        <v>1285</v>
      </c>
      <c r="G138" s="91">
        <v>44576</v>
      </c>
      <c r="H138" s="91">
        <v>44926</v>
      </c>
      <c r="I138" s="29" t="s">
        <v>1286</v>
      </c>
      <c r="J138" s="29" t="s">
        <v>1287</v>
      </c>
      <c r="K138" s="29" t="s">
        <v>1288</v>
      </c>
      <c r="L138" s="29" t="s">
        <v>1289</v>
      </c>
      <c r="M138" s="29" t="s">
        <v>1290</v>
      </c>
      <c r="N138" s="29" t="s">
        <v>1291</v>
      </c>
      <c r="O138" s="29"/>
      <c r="P138" s="29"/>
      <c r="Q138" s="29"/>
      <c r="R138" s="80"/>
      <c r="S138" s="80"/>
      <c r="T138" s="80"/>
      <c r="U138" s="80"/>
      <c r="V138" s="80"/>
      <c r="W138" s="80"/>
      <c r="X138" s="80"/>
      <c r="Y138" s="81"/>
      <c r="Z138" s="81"/>
    </row>
    <row r="139" spans="1:26" ht="39.75" customHeight="1" x14ac:dyDescent="0.3">
      <c r="A139" s="154"/>
      <c r="B139" s="154"/>
      <c r="C139" s="90">
        <v>94</v>
      </c>
      <c r="D139" s="94" t="s">
        <v>1292</v>
      </c>
      <c r="E139" s="52" t="s">
        <v>1242</v>
      </c>
      <c r="F139" s="97"/>
      <c r="G139" s="91">
        <v>44652</v>
      </c>
      <c r="H139" s="91">
        <v>44804</v>
      </c>
      <c r="I139" s="29" t="s">
        <v>1293</v>
      </c>
      <c r="J139" s="29" t="s">
        <v>1294</v>
      </c>
      <c r="K139" s="29" t="s">
        <v>1295</v>
      </c>
      <c r="L139" s="29" t="s">
        <v>1296</v>
      </c>
      <c r="M139" s="29" t="s">
        <v>1297</v>
      </c>
      <c r="N139" s="29" t="s">
        <v>1298</v>
      </c>
      <c r="O139" s="29"/>
      <c r="P139" s="29"/>
      <c r="Q139" s="29"/>
      <c r="R139" s="80"/>
      <c r="S139" s="80"/>
      <c r="T139" s="80"/>
      <c r="U139" s="80"/>
      <c r="V139" s="80"/>
      <c r="W139" s="80"/>
      <c r="X139" s="80"/>
      <c r="Y139" s="81"/>
      <c r="Z139" s="81"/>
    </row>
    <row r="140" spans="1:26" ht="39.75" customHeight="1" x14ac:dyDescent="0.3">
      <c r="A140" s="154"/>
      <c r="B140" s="154"/>
      <c r="C140" s="90">
        <v>95</v>
      </c>
      <c r="D140" s="29" t="s">
        <v>1299</v>
      </c>
      <c r="E140" s="52" t="s">
        <v>1242</v>
      </c>
      <c r="F140" s="48" t="s">
        <v>1277</v>
      </c>
      <c r="G140" s="91">
        <v>44576</v>
      </c>
      <c r="H140" s="91">
        <v>44926</v>
      </c>
      <c r="I140" s="29" t="s">
        <v>1300</v>
      </c>
      <c r="J140" s="29" t="s">
        <v>1301</v>
      </c>
      <c r="K140" s="29" t="s">
        <v>1302</v>
      </c>
      <c r="L140" s="29" t="s">
        <v>1303</v>
      </c>
      <c r="M140" s="29" t="s">
        <v>1304</v>
      </c>
      <c r="N140" s="29" t="s">
        <v>1305</v>
      </c>
      <c r="O140" s="29"/>
      <c r="P140" s="29"/>
      <c r="Q140" s="29"/>
      <c r="R140" s="80"/>
      <c r="S140" s="80"/>
      <c r="T140" s="80"/>
      <c r="U140" s="80"/>
      <c r="V140" s="80"/>
      <c r="W140" s="80"/>
      <c r="X140" s="80"/>
      <c r="Y140" s="81"/>
      <c r="Z140" s="81"/>
    </row>
    <row r="141" spans="1:26" ht="39.75" customHeight="1" x14ac:dyDescent="0.3">
      <c r="A141" s="154"/>
      <c r="B141" s="154"/>
      <c r="C141" s="171" t="s">
        <v>372</v>
      </c>
      <c r="D141" s="165"/>
      <c r="E141" s="165"/>
      <c r="F141" s="165"/>
      <c r="G141" s="165"/>
      <c r="H141" s="166"/>
      <c r="I141" s="172" t="s">
        <v>641</v>
      </c>
      <c r="J141" s="165"/>
      <c r="K141" s="165"/>
      <c r="L141" s="165"/>
      <c r="M141" s="165"/>
      <c r="N141" s="165"/>
      <c r="O141" s="165"/>
      <c r="P141" s="165"/>
      <c r="Q141" s="166"/>
      <c r="R141" s="80"/>
      <c r="S141" s="80"/>
      <c r="T141" s="80"/>
      <c r="U141" s="80"/>
      <c r="V141" s="80"/>
      <c r="W141" s="80"/>
      <c r="X141" s="80"/>
      <c r="Y141" s="81"/>
      <c r="Z141" s="81"/>
    </row>
    <row r="142" spans="1:26" ht="39.75" customHeight="1" x14ac:dyDescent="0.3">
      <c r="A142" s="154"/>
      <c r="B142" s="154"/>
      <c r="C142" s="85" t="s">
        <v>642</v>
      </c>
      <c r="D142" s="85" t="s">
        <v>691</v>
      </c>
      <c r="E142" s="85" t="s">
        <v>644</v>
      </c>
      <c r="F142" s="86" t="s">
        <v>645</v>
      </c>
      <c r="G142" s="87" t="s">
        <v>646</v>
      </c>
      <c r="H142" s="87" t="s">
        <v>647</v>
      </c>
      <c r="I142" s="85" t="s">
        <v>648</v>
      </c>
      <c r="J142" s="99" t="s">
        <v>649</v>
      </c>
      <c r="K142" s="85" t="s">
        <v>650</v>
      </c>
      <c r="L142" s="89" t="s">
        <v>651</v>
      </c>
      <c r="M142" s="85" t="s">
        <v>652</v>
      </c>
      <c r="N142" s="89" t="s">
        <v>653</v>
      </c>
      <c r="O142" s="85" t="s">
        <v>654</v>
      </c>
      <c r="P142" s="89" t="s">
        <v>655</v>
      </c>
      <c r="Q142" s="85" t="s">
        <v>656</v>
      </c>
      <c r="R142" s="80"/>
      <c r="S142" s="80"/>
      <c r="T142" s="80"/>
      <c r="U142" s="80"/>
      <c r="V142" s="80"/>
      <c r="W142" s="80"/>
      <c r="X142" s="80"/>
      <c r="Y142" s="81"/>
      <c r="Z142" s="81"/>
    </row>
    <row r="143" spans="1:26" ht="39.75" customHeight="1" x14ac:dyDescent="0.3">
      <c r="A143" s="154"/>
      <c r="B143" s="154"/>
      <c r="C143" s="90">
        <v>96</v>
      </c>
      <c r="D143" s="29" t="s">
        <v>1306</v>
      </c>
      <c r="E143" s="48" t="s">
        <v>839</v>
      </c>
      <c r="F143" s="48" t="s">
        <v>1285</v>
      </c>
      <c r="G143" s="97">
        <v>44576</v>
      </c>
      <c r="H143" s="97">
        <v>44926</v>
      </c>
      <c r="I143" s="29" t="s">
        <v>1307</v>
      </c>
      <c r="J143" s="29" t="s">
        <v>1308</v>
      </c>
      <c r="K143" s="29" t="s">
        <v>1309</v>
      </c>
      <c r="L143" s="29" t="s">
        <v>1310</v>
      </c>
      <c r="M143" s="29" t="s">
        <v>1311</v>
      </c>
      <c r="N143" s="29" t="s">
        <v>1312</v>
      </c>
      <c r="O143" s="29"/>
      <c r="P143" s="29"/>
      <c r="Q143" s="29"/>
      <c r="R143" s="80"/>
      <c r="S143" s="80"/>
      <c r="T143" s="80"/>
      <c r="U143" s="80"/>
      <c r="V143" s="80"/>
      <c r="W143" s="80"/>
      <c r="X143" s="80"/>
      <c r="Y143" s="81"/>
      <c r="Z143" s="81"/>
    </row>
    <row r="144" spans="1:26" ht="39.75" customHeight="1" x14ac:dyDescent="0.3">
      <c r="A144" s="154"/>
      <c r="B144" s="155"/>
      <c r="C144" s="90">
        <v>97</v>
      </c>
      <c r="D144" s="29" t="s">
        <v>1313</v>
      </c>
      <c r="E144" s="52" t="s">
        <v>1242</v>
      </c>
      <c r="F144" s="48" t="s">
        <v>480</v>
      </c>
      <c r="G144" s="97">
        <v>44576</v>
      </c>
      <c r="H144" s="97">
        <v>44926</v>
      </c>
      <c r="I144" s="29" t="s">
        <v>1314</v>
      </c>
      <c r="J144" s="29" t="s">
        <v>1315</v>
      </c>
      <c r="K144" s="29" t="s">
        <v>1316</v>
      </c>
      <c r="L144" s="29" t="s">
        <v>1317</v>
      </c>
      <c r="M144" s="29" t="s">
        <v>1318</v>
      </c>
      <c r="N144" s="29" t="s">
        <v>1298</v>
      </c>
      <c r="O144" s="29"/>
      <c r="P144" s="29"/>
      <c r="Q144" s="29"/>
      <c r="R144" s="80"/>
      <c r="S144" s="80"/>
      <c r="T144" s="80"/>
      <c r="U144" s="80"/>
      <c r="V144" s="80"/>
      <c r="W144" s="80"/>
      <c r="X144" s="80"/>
      <c r="Y144" s="81"/>
      <c r="Z144" s="81"/>
    </row>
    <row r="145" spans="1:26" ht="39.75" customHeight="1" x14ac:dyDescent="0.3">
      <c r="A145" s="154"/>
      <c r="B145" s="173" t="s">
        <v>386</v>
      </c>
      <c r="C145" s="171" t="s">
        <v>387</v>
      </c>
      <c r="D145" s="165"/>
      <c r="E145" s="165"/>
      <c r="F145" s="165"/>
      <c r="G145" s="165"/>
      <c r="H145" s="166"/>
      <c r="I145" s="172" t="s">
        <v>641</v>
      </c>
      <c r="J145" s="165"/>
      <c r="K145" s="165"/>
      <c r="L145" s="165"/>
      <c r="M145" s="165"/>
      <c r="N145" s="165"/>
      <c r="O145" s="165"/>
      <c r="P145" s="165"/>
      <c r="Q145" s="166"/>
      <c r="R145" s="80"/>
      <c r="S145" s="80"/>
      <c r="T145" s="80"/>
      <c r="U145" s="80"/>
      <c r="V145" s="80"/>
      <c r="W145" s="80"/>
      <c r="X145" s="80"/>
      <c r="Y145" s="81"/>
      <c r="Z145" s="81"/>
    </row>
    <row r="146" spans="1:26" ht="39.75" customHeight="1" x14ac:dyDescent="0.3">
      <c r="A146" s="154"/>
      <c r="B146" s="154"/>
      <c r="C146" s="85" t="s">
        <v>642</v>
      </c>
      <c r="D146" s="86" t="s">
        <v>691</v>
      </c>
      <c r="E146" s="85" t="s">
        <v>644</v>
      </c>
      <c r="F146" s="86" t="s">
        <v>645</v>
      </c>
      <c r="G146" s="87" t="s">
        <v>646</v>
      </c>
      <c r="H146" s="87" t="s">
        <v>647</v>
      </c>
      <c r="I146" s="85" t="s">
        <v>648</v>
      </c>
      <c r="J146" s="99" t="s">
        <v>649</v>
      </c>
      <c r="K146" s="85" t="s">
        <v>650</v>
      </c>
      <c r="L146" s="89" t="s">
        <v>651</v>
      </c>
      <c r="M146" s="85" t="s">
        <v>652</v>
      </c>
      <c r="N146" s="89" t="s">
        <v>653</v>
      </c>
      <c r="O146" s="85" t="s">
        <v>654</v>
      </c>
      <c r="P146" s="89" t="s">
        <v>655</v>
      </c>
      <c r="Q146" s="85" t="s">
        <v>656</v>
      </c>
      <c r="R146" s="80"/>
      <c r="S146" s="80"/>
      <c r="T146" s="80"/>
      <c r="U146" s="80"/>
      <c r="V146" s="80"/>
      <c r="W146" s="80"/>
      <c r="X146" s="80"/>
      <c r="Y146" s="81"/>
      <c r="Z146" s="81"/>
    </row>
    <row r="147" spans="1:26" ht="39.75" customHeight="1" x14ac:dyDescent="0.3">
      <c r="A147" s="154"/>
      <c r="B147" s="154"/>
      <c r="C147" s="90">
        <v>98</v>
      </c>
      <c r="D147" s="29" t="s">
        <v>1319</v>
      </c>
      <c r="E147" s="127" t="s">
        <v>1242</v>
      </c>
      <c r="F147" s="48" t="s">
        <v>839</v>
      </c>
      <c r="G147" s="91">
        <v>44576</v>
      </c>
      <c r="H147" s="91">
        <v>44926</v>
      </c>
      <c r="I147" s="29" t="s">
        <v>1320</v>
      </c>
      <c r="J147" s="29" t="s">
        <v>1321</v>
      </c>
      <c r="K147" s="29" t="s">
        <v>1322</v>
      </c>
      <c r="L147" s="29" t="s">
        <v>1323</v>
      </c>
      <c r="M147" s="29" t="s">
        <v>1324</v>
      </c>
      <c r="N147" s="29" t="s">
        <v>1298</v>
      </c>
      <c r="O147" s="29"/>
      <c r="P147" s="29"/>
      <c r="Q147" s="29"/>
      <c r="R147" s="80"/>
      <c r="S147" s="80"/>
      <c r="T147" s="80"/>
      <c r="U147" s="80"/>
      <c r="V147" s="80"/>
      <c r="W147" s="80"/>
      <c r="X147" s="80"/>
      <c r="Y147" s="81"/>
      <c r="Z147" s="81"/>
    </row>
    <row r="148" spans="1:26" ht="39.75" customHeight="1" x14ac:dyDescent="0.3">
      <c r="A148" s="154"/>
      <c r="B148" s="154"/>
      <c r="C148" s="90">
        <v>99</v>
      </c>
      <c r="D148" s="29" t="s">
        <v>1325</v>
      </c>
      <c r="E148" s="48" t="s">
        <v>839</v>
      </c>
      <c r="F148" s="48" t="s">
        <v>1285</v>
      </c>
      <c r="G148" s="91">
        <v>44576</v>
      </c>
      <c r="H148" s="91">
        <v>44926</v>
      </c>
      <c r="I148" s="29" t="s">
        <v>1326</v>
      </c>
      <c r="J148" s="29" t="s">
        <v>1327</v>
      </c>
      <c r="K148" s="29" t="s">
        <v>1328</v>
      </c>
      <c r="L148" s="29" t="s">
        <v>1329</v>
      </c>
      <c r="M148" s="29" t="s">
        <v>1330</v>
      </c>
      <c r="N148" s="29" t="s">
        <v>1331</v>
      </c>
      <c r="O148" s="29"/>
      <c r="P148" s="29"/>
      <c r="Q148" s="29"/>
      <c r="R148" s="80"/>
      <c r="S148" s="80"/>
      <c r="T148" s="80"/>
      <c r="U148" s="80"/>
      <c r="V148" s="80"/>
      <c r="W148" s="80"/>
      <c r="X148" s="80"/>
      <c r="Y148" s="81"/>
      <c r="Z148" s="81"/>
    </row>
    <row r="149" spans="1:26" ht="39.75" customHeight="1" x14ac:dyDescent="0.3">
      <c r="A149" s="154"/>
      <c r="B149" s="154"/>
      <c r="C149" s="90">
        <v>100</v>
      </c>
      <c r="D149" s="29" t="s">
        <v>1332</v>
      </c>
      <c r="E149" s="127" t="s">
        <v>1242</v>
      </c>
      <c r="F149" s="48" t="s">
        <v>839</v>
      </c>
      <c r="G149" s="91">
        <v>44576</v>
      </c>
      <c r="H149" s="91">
        <v>44926</v>
      </c>
      <c r="I149" s="29" t="s">
        <v>1333</v>
      </c>
      <c r="J149" s="29" t="s">
        <v>1334</v>
      </c>
      <c r="K149" s="29" t="s">
        <v>1335</v>
      </c>
      <c r="L149" s="29" t="s">
        <v>1336</v>
      </c>
      <c r="M149" s="29" t="s">
        <v>1337</v>
      </c>
      <c r="N149" s="29" t="s">
        <v>1338</v>
      </c>
      <c r="O149" s="29"/>
      <c r="P149" s="29"/>
      <c r="Q149" s="29"/>
      <c r="R149" s="80"/>
      <c r="S149" s="80"/>
      <c r="T149" s="80"/>
      <c r="U149" s="80"/>
      <c r="V149" s="80"/>
      <c r="W149" s="80"/>
      <c r="X149" s="80"/>
      <c r="Y149" s="81"/>
      <c r="Z149" s="81"/>
    </row>
    <row r="150" spans="1:26" ht="39.75" customHeight="1" x14ac:dyDescent="0.3">
      <c r="A150" s="154"/>
      <c r="B150" s="154"/>
      <c r="C150" s="90">
        <v>101</v>
      </c>
      <c r="D150" s="94" t="s">
        <v>1339</v>
      </c>
      <c r="E150" s="127" t="s">
        <v>1242</v>
      </c>
      <c r="F150" s="48" t="s">
        <v>839</v>
      </c>
      <c r="G150" s="91">
        <v>44576</v>
      </c>
      <c r="H150" s="91">
        <v>44926</v>
      </c>
      <c r="I150" s="29" t="s">
        <v>1340</v>
      </c>
      <c r="J150" s="29" t="s">
        <v>1341</v>
      </c>
      <c r="K150" s="29" t="s">
        <v>1342</v>
      </c>
      <c r="L150" s="29" t="s">
        <v>1343</v>
      </c>
      <c r="M150" s="29" t="s">
        <v>1344</v>
      </c>
      <c r="N150" s="29" t="s">
        <v>1338</v>
      </c>
      <c r="O150" s="29"/>
      <c r="P150" s="29"/>
      <c r="Q150" s="29"/>
      <c r="R150" s="80"/>
      <c r="S150" s="80"/>
      <c r="T150" s="80"/>
      <c r="U150" s="80"/>
      <c r="V150" s="80"/>
      <c r="W150" s="80"/>
      <c r="X150" s="80"/>
      <c r="Y150" s="81"/>
      <c r="Z150" s="81"/>
    </row>
    <row r="151" spans="1:26" ht="39.75" customHeight="1" x14ac:dyDescent="0.3">
      <c r="A151" s="154"/>
      <c r="B151" s="154"/>
      <c r="C151" s="90">
        <v>102</v>
      </c>
      <c r="D151" s="94" t="s">
        <v>1345</v>
      </c>
      <c r="E151" s="127" t="s">
        <v>1242</v>
      </c>
      <c r="F151" s="48" t="s">
        <v>839</v>
      </c>
      <c r="G151" s="91">
        <v>44593</v>
      </c>
      <c r="H151" s="91">
        <v>44926</v>
      </c>
      <c r="I151" s="29" t="s">
        <v>1346</v>
      </c>
      <c r="J151" s="29" t="s">
        <v>1347</v>
      </c>
      <c r="K151" s="94" t="s">
        <v>1348</v>
      </c>
      <c r="L151" s="29" t="s">
        <v>1349</v>
      </c>
      <c r="M151" s="29" t="s">
        <v>1350</v>
      </c>
      <c r="N151" s="29" t="s">
        <v>1351</v>
      </c>
      <c r="O151" s="29"/>
      <c r="P151" s="29"/>
      <c r="Q151" s="29"/>
      <c r="R151" s="80"/>
      <c r="S151" s="80"/>
      <c r="T151" s="80"/>
      <c r="U151" s="80"/>
      <c r="V151" s="80"/>
      <c r="W151" s="80"/>
      <c r="X151" s="80"/>
      <c r="Y151" s="81"/>
      <c r="Z151" s="81"/>
    </row>
    <row r="152" spans="1:26" ht="39.75" customHeight="1" x14ac:dyDescent="0.3">
      <c r="A152" s="154"/>
      <c r="B152" s="154"/>
      <c r="C152" s="90">
        <v>103</v>
      </c>
      <c r="D152" s="29" t="s">
        <v>1352</v>
      </c>
      <c r="E152" s="127" t="s">
        <v>1242</v>
      </c>
      <c r="F152" s="48" t="s">
        <v>839</v>
      </c>
      <c r="G152" s="91">
        <v>44593</v>
      </c>
      <c r="H152" s="91">
        <v>44926</v>
      </c>
      <c r="I152" s="29" t="s">
        <v>1353</v>
      </c>
      <c r="J152" s="29" t="s">
        <v>1354</v>
      </c>
      <c r="K152" s="94" t="s">
        <v>1355</v>
      </c>
      <c r="L152" s="29" t="s">
        <v>1356</v>
      </c>
      <c r="M152" s="29" t="s">
        <v>1357</v>
      </c>
      <c r="N152" s="29" t="s">
        <v>1338</v>
      </c>
      <c r="O152" s="29"/>
      <c r="P152" s="29"/>
      <c r="Q152" s="29"/>
      <c r="R152" s="80"/>
      <c r="S152" s="80"/>
      <c r="T152" s="80"/>
      <c r="U152" s="80"/>
      <c r="V152" s="80"/>
      <c r="W152" s="80"/>
      <c r="X152" s="80"/>
      <c r="Y152" s="81"/>
      <c r="Z152" s="81"/>
    </row>
    <row r="153" spans="1:26" ht="39.75" customHeight="1" x14ac:dyDescent="0.3">
      <c r="A153" s="154"/>
      <c r="B153" s="154"/>
      <c r="C153" s="171" t="s">
        <v>404</v>
      </c>
      <c r="D153" s="165"/>
      <c r="E153" s="165"/>
      <c r="F153" s="165"/>
      <c r="G153" s="165"/>
      <c r="H153" s="166"/>
      <c r="I153" s="176" t="s">
        <v>641</v>
      </c>
      <c r="J153" s="165"/>
      <c r="K153" s="165"/>
      <c r="L153" s="165"/>
      <c r="M153" s="165"/>
      <c r="N153" s="165"/>
      <c r="O153" s="165"/>
      <c r="P153" s="165"/>
      <c r="Q153" s="166"/>
      <c r="R153" s="80"/>
      <c r="S153" s="80"/>
      <c r="T153" s="80"/>
      <c r="U153" s="80"/>
      <c r="V153" s="80"/>
      <c r="W153" s="80"/>
      <c r="X153" s="80"/>
      <c r="Y153" s="81"/>
      <c r="Z153" s="81"/>
    </row>
    <row r="154" spans="1:26" ht="39.75" customHeight="1" x14ac:dyDescent="0.3">
      <c r="A154" s="154"/>
      <c r="B154" s="154"/>
      <c r="C154" s="85" t="s">
        <v>642</v>
      </c>
      <c r="D154" s="85" t="s">
        <v>691</v>
      </c>
      <c r="E154" s="85" t="s">
        <v>644</v>
      </c>
      <c r="F154" s="86" t="s">
        <v>645</v>
      </c>
      <c r="G154" s="87" t="s">
        <v>646</v>
      </c>
      <c r="H154" s="87" t="s">
        <v>647</v>
      </c>
      <c r="I154" s="85" t="s">
        <v>648</v>
      </c>
      <c r="J154" s="99" t="s">
        <v>649</v>
      </c>
      <c r="K154" s="85" t="s">
        <v>650</v>
      </c>
      <c r="L154" s="89" t="s">
        <v>651</v>
      </c>
      <c r="M154" s="85" t="s">
        <v>652</v>
      </c>
      <c r="N154" s="89" t="s">
        <v>653</v>
      </c>
      <c r="O154" s="85" t="s">
        <v>654</v>
      </c>
      <c r="P154" s="89" t="s">
        <v>655</v>
      </c>
      <c r="Q154" s="85" t="s">
        <v>656</v>
      </c>
      <c r="R154" s="80"/>
      <c r="S154" s="80"/>
      <c r="T154" s="80"/>
      <c r="U154" s="80"/>
      <c r="V154" s="80"/>
      <c r="W154" s="80"/>
      <c r="X154" s="80"/>
      <c r="Y154" s="81"/>
      <c r="Z154" s="81"/>
    </row>
    <row r="155" spans="1:26" ht="39.75" customHeight="1" x14ac:dyDescent="0.3">
      <c r="A155" s="154"/>
      <c r="B155" s="154"/>
      <c r="C155" s="90">
        <v>104</v>
      </c>
      <c r="D155" s="29" t="s">
        <v>1358</v>
      </c>
      <c r="E155" s="127" t="s">
        <v>1242</v>
      </c>
      <c r="F155" s="48" t="s">
        <v>839</v>
      </c>
      <c r="G155" s="91">
        <v>44576</v>
      </c>
      <c r="H155" s="91">
        <v>44926</v>
      </c>
      <c r="I155" s="29" t="s">
        <v>1359</v>
      </c>
      <c r="J155" s="29" t="s">
        <v>1360</v>
      </c>
      <c r="K155" s="29" t="s">
        <v>1361</v>
      </c>
      <c r="L155" s="29" t="s">
        <v>1362</v>
      </c>
      <c r="M155" s="29" t="s">
        <v>1363</v>
      </c>
      <c r="N155" s="29" t="s">
        <v>1364</v>
      </c>
      <c r="O155" s="29"/>
      <c r="P155" s="29"/>
      <c r="Q155" s="29"/>
      <c r="R155" s="80"/>
      <c r="S155" s="80"/>
      <c r="T155" s="80"/>
      <c r="U155" s="80"/>
      <c r="V155" s="80"/>
      <c r="W155" s="80"/>
      <c r="X155" s="80"/>
      <c r="Y155" s="81"/>
      <c r="Z155" s="81"/>
    </row>
    <row r="156" spans="1:26" ht="39.75" customHeight="1" x14ac:dyDescent="0.3">
      <c r="A156" s="154"/>
      <c r="B156" s="155"/>
      <c r="C156" s="90">
        <v>105</v>
      </c>
      <c r="D156" s="29" t="s">
        <v>1365</v>
      </c>
      <c r="E156" s="48" t="s">
        <v>839</v>
      </c>
      <c r="F156" s="48" t="s">
        <v>1366</v>
      </c>
      <c r="G156" s="91">
        <v>44562</v>
      </c>
      <c r="H156" s="91">
        <v>44926</v>
      </c>
      <c r="I156" s="29" t="s">
        <v>1367</v>
      </c>
      <c r="J156" s="29" t="s">
        <v>1368</v>
      </c>
      <c r="K156" s="29" t="s">
        <v>1369</v>
      </c>
      <c r="L156" s="29" t="s">
        <v>1370</v>
      </c>
      <c r="M156" s="29" t="s">
        <v>1371</v>
      </c>
      <c r="N156" s="29" t="s">
        <v>1372</v>
      </c>
      <c r="O156" s="29"/>
      <c r="P156" s="29"/>
      <c r="Q156" s="29"/>
      <c r="R156" s="80"/>
      <c r="S156" s="80"/>
      <c r="T156" s="80"/>
      <c r="U156" s="80"/>
      <c r="V156" s="80"/>
      <c r="W156" s="80"/>
      <c r="X156" s="80"/>
      <c r="Y156" s="81"/>
      <c r="Z156" s="81"/>
    </row>
    <row r="157" spans="1:26" ht="39.75" customHeight="1" x14ac:dyDescent="0.3">
      <c r="A157" s="154"/>
      <c r="B157" s="173" t="s">
        <v>422</v>
      </c>
      <c r="C157" s="171" t="s">
        <v>423</v>
      </c>
      <c r="D157" s="165"/>
      <c r="E157" s="165"/>
      <c r="F157" s="165"/>
      <c r="G157" s="165"/>
      <c r="H157" s="166"/>
      <c r="I157" s="172" t="s">
        <v>641</v>
      </c>
      <c r="J157" s="165"/>
      <c r="K157" s="165"/>
      <c r="L157" s="165"/>
      <c r="M157" s="165"/>
      <c r="N157" s="165"/>
      <c r="O157" s="165"/>
      <c r="P157" s="165"/>
      <c r="Q157" s="166"/>
      <c r="R157" s="80"/>
      <c r="S157" s="80"/>
      <c r="T157" s="80"/>
      <c r="U157" s="80"/>
      <c r="V157" s="80"/>
      <c r="W157" s="80"/>
      <c r="X157" s="80"/>
      <c r="Y157" s="81"/>
      <c r="Z157" s="81"/>
    </row>
    <row r="158" spans="1:26" ht="39.75" customHeight="1" x14ac:dyDescent="0.3">
      <c r="A158" s="154"/>
      <c r="B158" s="154"/>
      <c r="C158" s="85" t="s">
        <v>642</v>
      </c>
      <c r="D158" s="85" t="s">
        <v>691</v>
      </c>
      <c r="E158" s="85" t="s">
        <v>644</v>
      </c>
      <c r="F158" s="86" t="s">
        <v>645</v>
      </c>
      <c r="G158" s="87" t="s">
        <v>646</v>
      </c>
      <c r="H158" s="87" t="s">
        <v>647</v>
      </c>
      <c r="I158" s="85" t="s">
        <v>648</v>
      </c>
      <c r="J158" s="99" t="s">
        <v>649</v>
      </c>
      <c r="K158" s="85" t="s">
        <v>650</v>
      </c>
      <c r="L158" s="89" t="s">
        <v>651</v>
      </c>
      <c r="M158" s="85" t="s">
        <v>652</v>
      </c>
      <c r="N158" s="89" t="s">
        <v>653</v>
      </c>
      <c r="O158" s="85" t="s">
        <v>654</v>
      </c>
      <c r="P158" s="89" t="s">
        <v>655</v>
      </c>
      <c r="Q158" s="85" t="s">
        <v>656</v>
      </c>
      <c r="R158" s="80"/>
      <c r="S158" s="80"/>
      <c r="T158" s="80"/>
      <c r="U158" s="80"/>
      <c r="V158" s="80"/>
      <c r="W158" s="80"/>
      <c r="X158" s="80"/>
      <c r="Y158" s="81"/>
      <c r="Z158" s="81"/>
    </row>
    <row r="159" spans="1:26" ht="39.75" customHeight="1" x14ac:dyDescent="0.3">
      <c r="A159" s="154"/>
      <c r="B159" s="154"/>
      <c r="C159" s="90">
        <v>106</v>
      </c>
      <c r="D159" s="94" t="s">
        <v>1373</v>
      </c>
      <c r="E159" s="48" t="s">
        <v>1242</v>
      </c>
      <c r="F159" s="48" t="s">
        <v>839</v>
      </c>
      <c r="G159" s="97">
        <v>44576</v>
      </c>
      <c r="H159" s="97">
        <v>44681</v>
      </c>
      <c r="I159" s="94" t="s">
        <v>1374</v>
      </c>
      <c r="J159" s="29" t="s">
        <v>1375</v>
      </c>
      <c r="K159" s="94" t="s">
        <v>1376</v>
      </c>
      <c r="L159" s="29" t="s">
        <v>1377</v>
      </c>
      <c r="M159" s="124" t="s">
        <v>1378</v>
      </c>
      <c r="N159" s="29" t="s">
        <v>1379</v>
      </c>
      <c r="O159" s="29"/>
      <c r="P159" s="29"/>
      <c r="Q159" s="29"/>
      <c r="R159" s="80"/>
      <c r="S159" s="80"/>
      <c r="T159" s="80"/>
      <c r="U159" s="80"/>
      <c r="V159" s="80"/>
      <c r="W159" s="80"/>
      <c r="X159" s="80"/>
      <c r="Y159" s="81"/>
      <c r="Z159" s="81"/>
    </row>
    <row r="160" spans="1:26" ht="39.75" customHeight="1" x14ac:dyDescent="0.3">
      <c r="A160" s="154"/>
      <c r="B160" s="154"/>
      <c r="C160" s="90">
        <v>107</v>
      </c>
      <c r="D160" s="94" t="s">
        <v>1380</v>
      </c>
      <c r="E160" s="48" t="s">
        <v>839</v>
      </c>
      <c r="F160" s="48" t="s">
        <v>1242</v>
      </c>
      <c r="G160" s="97">
        <v>44576</v>
      </c>
      <c r="H160" s="97">
        <v>44926</v>
      </c>
      <c r="I160" s="94" t="s">
        <v>1381</v>
      </c>
      <c r="J160" s="29" t="s">
        <v>1382</v>
      </c>
      <c r="K160" s="94" t="s">
        <v>1383</v>
      </c>
      <c r="L160" s="29" t="s">
        <v>1384</v>
      </c>
      <c r="M160" s="125" t="s">
        <v>1385</v>
      </c>
      <c r="N160" s="29" t="s">
        <v>1386</v>
      </c>
      <c r="O160" s="29"/>
      <c r="P160" s="29"/>
      <c r="Q160" s="29"/>
      <c r="R160" s="80"/>
      <c r="S160" s="80"/>
      <c r="T160" s="80"/>
      <c r="U160" s="80"/>
      <c r="V160" s="80"/>
      <c r="W160" s="80"/>
      <c r="X160" s="80"/>
      <c r="Y160" s="81"/>
      <c r="Z160" s="81"/>
    </row>
    <row r="161" spans="1:26" ht="39.75" customHeight="1" x14ac:dyDescent="0.3">
      <c r="A161" s="154"/>
      <c r="B161" s="154"/>
      <c r="C161" s="90">
        <v>108</v>
      </c>
      <c r="D161" s="29" t="s">
        <v>1387</v>
      </c>
      <c r="E161" s="48" t="s">
        <v>1242</v>
      </c>
      <c r="F161" s="113"/>
      <c r="G161" s="91">
        <v>44593</v>
      </c>
      <c r="H161" s="91">
        <v>44742</v>
      </c>
      <c r="I161" s="94" t="s">
        <v>1388</v>
      </c>
      <c r="J161" s="29" t="s">
        <v>1389</v>
      </c>
      <c r="K161" s="94" t="s">
        <v>1390</v>
      </c>
      <c r="L161" s="29" t="s">
        <v>1391</v>
      </c>
      <c r="M161" s="125" t="s">
        <v>1392</v>
      </c>
      <c r="N161" s="29" t="s">
        <v>1393</v>
      </c>
      <c r="O161" s="29"/>
      <c r="P161" s="29"/>
      <c r="Q161" s="29"/>
      <c r="R161" s="80"/>
      <c r="S161" s="80"/>
      <c r="T161" s="80"/>
      <c r="U161" s="80"/>
      <c r="V161" s="80"/>
      <c r="W161" s="80"/>
      <c r="X161" s="80"/>
      <c r="Y161" s="81"/>
      <c r="Z161" s="81"/>
    </row>
    <row r="162" spans="1:26" ht="39.75" customHeight="1" x14ac:dyDescent="0.3">
      <c r="A162" s="155"/>
      <c r="B162" s="155"/>
      <c r="C162" s="90">
        <v>109</v>
      </c>
      <c r="D162" s="94" t="s">
        <v>1394</v>
      </c>
      <c r="E162" s="48" t="s">
        <v>1395</v>
      </c>
      <c r="F162" s="48" t="s">
        <v>125</v>
      </c>
      <c r="G162" s="97">
        <v>44576</v>
      </c>
      <c r="H162" s="97">
        <v>44926</v>
      </c>
      <c r="I162" s="100" t="s">
        <v>1396</v>
      </c>
      <c r="J162" s="100" t="s">
        <v>1397</v>
      </c>
      <c r="K162" s="29" t="s">
        <v>1398</v>
      </c>
      <c r="L162" s="29" t="s">
        <v>1399</v>
      </c>
      <c r="M162" s="29" t="s">
        <v>1400</v>
      </c>
      <c r="N162" s="29" t="s">
        <v>1401</v>
      </c>
      <c r="O162" s="29"/>
      <c r="P162" s="29"/>
      <c r="Q162" s="29"/>
      <c r="R162" s="111"/>
      <c r="S162" s="80"/>
      <c r="T162" s="80"/>
      <c r="U162" s="80"/>
      <c r="V162" s="80"/>
      <c r="W162" s="80"/>
      <c r="X162" s="80"/>
      <c r="Y162" s="81"/>
      <c r="Z162" s="81"/>
    </row>
    <row r="163" spans="1:26" ht="39.75" customHeight="1" x14ac:dyDescent="0.3">
      <c r="A163" s="82" t="s">
        <v>5</v>
      </c>
      <c r="B163" s="82" t="s">
        <v>6</v>
      </c>
      <c r="C163" s="172" t="s">
        <v>640</v>
      </c>
      <c r="D163" s="165"/>
      <c r="E163" s="165"/>
      <c r="F163" s="165"/>
      <c r="G163" s="165"/>
      <c r="H163" s="166"/>
      <c r="I163" s="172"/>
      <c r="J163" s="165"/>
      <c r="K163" s="165"/>
      <c r="L163" s="165"/>
      <c r="M163" s="165"/>
      <c r="N163" s="165"/>
      <c r="O163" s="165"/>
      <c r="P163" s="165"/>
      <c r="Q163" s="166"/>
      <c r="R163" s="80"/>
      <c r="S163" s="80"/>
      <c r="T163" s="80"/>
      <c r="U163" s="80"/>
      <c r="V163" s="80"/>
      <c r="W163" s="80"/>
      <c r="X163" s="80"/>
      <c r="Y163" s="81"/>
      <c r="Z163" s="81"/>
    </row>
    <row r="164" spans="1:26" ht="39.75" customHeight="1" x14ac:dyDescent="0.3">
      <c r="A164" s="177" t="s">
        <v>439</v>
      </c>
      <c r="B164" s="173" t="s">
        <v>440</v>
      </c>
      <c r="C164" s="171" t="s">
        <v>441</v>
      </c>
      <c r="D164" s="165"/>
      <c r="E164" s="165"/>
      <c r="F164" s="165"/>
      <c r="G164" s="165"/>
      <c r="H164" s="166"/>
      <c r="I164" s="172" t="s">
        <v>641</v>
      </c>
      <c r="J164" s="165"/>
      <c r="K164" s="165"/>
      <c r="L164" s="165"/>
      <c r="M164" s="165"/>
      <c r="N164" s="165"/>
      <c r="O164" s="165"/>
      <c r="P164" s="165"/>
      <c r="Q164" s="166"/>
      <c r="R164" s="80"/>
      <c r="S164" s="80"/>
      <c r="T164" s="80"/>
      <c r="U164" s="80"/>
      <c r="V164" s="80"/>
      <c r="W164" s="80"/>
      <c r="X164" s="80"/>
      <c r="Y164" s="81"/>
      <c r="Z164" s="81"/>
    </row>
    <row r="165" spans="1:26" ht="39.75" customHeight="1" x14ac:dyDescent="0.3">
      <c r="A165" s="154"/>
      <c r="B165" s="154"/>
      <c r="C165" s="85" t="s">
        <v>642</v>
      </c>
      <c r="D165" s="85" t="s">
        <v>691</v>
      </c>
      <c r="E165" s="85" t="s">
        <v>644</v>
      </c>
      <c r="F165" s="86" t="s">
        <v>645</v>
      </c>
      <c r="G165" s="87" t="s">
        <v>646</v>
      </c>
      <c r="H165" s="87" t="s">
        <v>647</v>
      </c>
      <c r="I165" s="85" t="s">
        <v>648</v>
      </c>
      <c r="J165" s="99" t="s">
        <v>649</v>
      </c>
      <c r="K165" s="85" t="s">
        <v>650</v>
      </c>
      <c r="L165" s="89" t="s">
        <v>651</v>
      </c>
      <c r="M165" s="85" t="s">
        <v>652</v>
      </c>
      <c r="N165" s="89" t="s">
        <v>653</v>
      </c>
      <c r="O165" s="85" t="s">
        <v>654</v>
      </c>
      <c r="P165" s="89" t="s">
        <v>655</v>
      </c>
      <c r="Q165" s="85" t="s">
        <v>656</v>
      </c>
      <c r="R165" s="80"/>
      <c r="S165" s="80"/>
      <c r="T165" s="80"/>
      <c r="U165" s="80"/>
      <c r="V165" s="80"/>
      <c r="W165" s="80"/>
      <c r="X165" s="80"/>
      <c r="Y165" s="81"/>
      <c r="Z165" s="81"/>
    </row>
    <row r="166" spans="1:26" ht="39.75" customHeight="1" x14ac:dyDescent="0.3">
      <c r="A166" s="154"/>
      <c r="B166" s="154"/>
      <c r="C166" s="90">
        <v>110</v>
      </c>
      <c r="D166" s="93" t="s">
        <v>1402</v>
      </c>
      <c r="E166" s="52" t="s">
        <v>689</v>
      </c>
      <c r="F166" s="52" t="s">
        <v>443</v>
      </c>
      <c r="G166" s="97">
        <v>44593</v>
      </c>
      <c r="H166" s="97">
        <v>44926</v>
      </c>
      <c r="I166" s="100" t="s">
        <v>1403</v>
      </c>
      <c r="J166" s="100" t="s">
        <v>1404</v>
      </c>
      <c r="K166" s="100" t="s">
        <v>1405</v>
      </c>
      <c r="L166" s="29" t="s">
        <v>1406</v>
      </c>
      <c r="M166" s="29" t="s">
        <v>1407</v>
      </c>
      <c r="N166" s="109" t="s">
        <v>1408</v>
      </c>
      <c r="O166" s="29"/>
      <c r="P166" s="29"/>
      <c r="Q166" s="29"/>
      <c r="R166" s="80"/>
      <c r="S166" s="80"/>
      <c r="T166" s="80"/>
      <c r="U166" s="80"/>
      <c r="V166" s="80"/>
      <c r="W166" s="80"/>
      <c r="X166" s="80"/>
      <c r="Y166" s="81"/>
      <c r="Z166" s="81"/>
    </row>
    <row r="167" spans="1:26" ht="39.75" customHeight="1" x14ac:dyDescent="0.3">
      <c r="A167" s="154"/>
      <c r="B167" s="154"/>
      <c r="C167" s="90">
        <v>111</v>
      </c>
      <c r="D167" s="93" t="s">
        <v>1409</v>
      </c>
      <c r="E167" s="52" t="s">
        <v>689</v>
      </c>
      <c r="F167" s="52" t="s">
        <v>443</v>
      </c>
      <c r="G167" s="97">
        <v>44593</v>
      </c>
      <c r="H167" s="97">
        <v>44895</v>
      </c>
      <c r="I167" s="100" t="s">
        <v>1410</v>
      </c>
      <c r="J167" s="100" t="s">
        <v>1411</v>
      </c>
      <c r="K167" s="106" t="s">
        <v>1412</v>
      </c>
      <c r="L167" s="100" t="s">
        <v>1411</v>
      </c>
      <c r="M167" s="29" t="s">
        <v>1413</v>
      </c>
      <c r="N167" s="100" t="s">
        <v>1411</v>
      </c>
      <c r="O167" s="29"/>
      <c r="P167" s="29"/>
      <c r="Q167" s="29"/>
      <c r="R167" s="80"/>
      <c r="S167" s="80"/>
      <c r="T167" s="80"/>
      <c r="U167" s="80"/>
      <c r="V167" s="80"/>
      <c r="W167" s="80"/>
      <c r="X167" s="80"/>
      <c r="Y167" s="81"/>
      <c r="Z167" s="81"/>
    </row>
    <row r="168" spans="1:26" ht="39.75" customHeight="1" x14ac:dyDescent="0.3">
      <c r="A168" s="154"/>
      <c r="B168" s="154"/>
      <c r="C168" s="90">
        <v>112</v>
      </c>
      <c r="D168" s="47" t="s">
        <v>1414</v>
      </c>
      <c r="E168" s="48" t="s">
        <v>689</v>
      </c>
      <c r="F168" s="48" t="s">
        <v>443</v>
      </c>
      <c r="G168" s="97">
        <v>44563</v>
      </c>
      <c r="H168" s="97">
        <v>44926</v>
      </c>
      <c r="I168" s="100" t="s">
        <v>1415</v>
      </c>
      <c r="J168" s="100" t="s">
        <v>1416</v>
      </c>
      <c r="K168" s="128" t="s">
        <v>1417</v>
      </c>
      <c r="L168" s="29" t="s">
        <v>1418</v>
      </c>
      <c r="M168" s="29" t="s">
        <v>1419</v>
      </c>
      <c r="N168" s="29" t="s">
        <v>1418</v>
      </c>
      <c r="O168" s="29"/>
      <c r="P168" s="29"/>
      <c r="Q168" s="29"/>
      <c r="R168" s="80"/>
      <c r="S168" s="80"/>
      <c r="T168" s="80"/>
      <c r="U168" s="80"/>
      <c r="V168" s="80"/>
      <c r="W168" s="80"/>
      <c r="X168" s="80"/>
      <c r="Y168" s="81"/>
      <c r="Z168" s="81"/>
    </row>
    <row r="169" spans="1:26" ht="39.75" customHeight="1" x14ac:dyDescent="0.3">
      <c r="A169" s="154"/>
      <c r="B169" s="155"/>
      <c r="C169" s="90">
        <v>113</v>
      </c>
      <c r="D169" s="93" t="s">
        <v>1420</v>
      </c>
      <c r="E169" s="52" t="s">
        <v>689</v>
      </c>
      <c r="F169" s="52" t="s">
        <v>443</v>
      </c>
      <c r="G169" s="97">
        <v>44713</v>
      </c>
      <c r="H169" s="97">
        <v>44926</v>
      </c>
      <c r="I169" s="100" t="s">
        <v>1421</v>
      </c>
      <c r="J169" s="100" t="s">
        <v>1422</v>
      </c>
      <c r="K169" s="100" t="s">
        <v>1423</v>
      </c>
      <c r="L169" s="29" t="s">
        <v>1424</v>
      </c>
      <c r="M169" s="29" t="s">
        <v>1425</v>
      </c>
      <c r="N169" s="29" t="s">
        <v>1426</v>
      </c>
      <c r="O169" s="29"/>
      <c r="P169" s="29"/>
      <c r="Q169" s="29"/>
      <c r="R169" s="80"/>
      <c r="S169" s="80"/>
      <c r="T169" s="80"/>
      <c r="U169" s="80"/>
      <c r="V169" s="80"/>
      <c r="W169" s="80"/>
      <c r="X169" s="80"/>
      <c r="Y169" s="81"/>
      <c r="Z169" s="81"/>
    </row>
    <row r="170" spans="1:26" ht="39.75" customHeight="1" x14ac:dyDescent="0.3">
      <c r="A170" s="154"/>
      <c r="B170" s="173" t="s">
        <v>459</v>
      </c>
      <c r="C170" s="171" t="s">
        <v>460</v>
      </c>
      <c r="D170" s="165"/>
      <c r="E170" s="165"/>
      <c r="F170" s="165"/>
      <c r="G170" s="165"/>
      <c r="H170" s="166"/>
      <c r="I170" s="176" t="s">
        <v>641</v>
      </c>
      <c r="J170" s="165"/>
      <c r="K170" s="165"/>
      <c r="L170" s="165"/>
      <c r="M170" s="165"/>
      <c r="N170" s="165"/>
      <c r="O170" s="165"/>
      <c r="P170" s="165"/>
      <c r="Q170" s="166"/>
      <c r="R170" s="80"/>
      <c r="S170" s="80"/>
      <c r="T170" s="80"/>
      <c r="U170" s="80"/>
      <c r="V170" s="80"/>
      <c r="W170" s="80"/>
      <c r="X170" s="80"/>
      <c r="Y170" s="81"/>
      <c r="Z170" s="81"/>
    </row>
    <row r="171" spans="1:26" ht="39.75" customHeight="1" x14ac:dyDescent="0.3">
      <c r="A171" s="154"/>
      <c r="B171" s="154"/>
      <c r="C171" s="85" t="s">
        <v>642</v>
      </c>
      <c r="D171" s="85" t="s">
        <v>691</v>
      </c>
      <c r="E171" s="85" t="s">
        <v>644</v>
      </c>
      <c r="F171" s="86" t="s">
        <v>645</v>
      </c>
      <c r="G171" s="87" t="s">
        <v>646</v>
      </c>
      <c r="H171" s="87" t="s">
        <v>647</v>
      </c>
      <c r="I171" s="85" t="s">
        <v>648</v>
      </c>
      <c r="J171" s="99" t="s">
        <v>649</v>
      </c>
      <c r="K171" s="85" t="s">
        <v>650</v>
      </c>
      <c r="L171" s="89" t="s">
        <v>651</v>
      </c>
      <c r="M171" s="85" t="s">
        <v>652</v>
      </c>
      <c r="N171" s="89" t="s">
        <v>653</v>
      </c>
      <c r="O171" s="85" t="s">
        <v>654</v>
      </c>
      <c r="P171" s="89" t="s">
        <v>655</v>
      </c>
      <c r="Q171" s="85" t="s">
        <v>656</v>
      </c>
      <c r="R171" s="80"/>
      <c r="S171" s="80"/>
      <c r="T171" s="80"/>
      <c r="U171" s="80"/>
      <c r="V171" s="80"/>
      <c r="W171" s="80"/>
      <c r="X171" s="80"/>
      <c r="Y171" s="81"/>
      <c r="Z171" s="81"/>
    </row>
    <row r="172" spans="1:26" ht="37.5" customHeight="1" x14ac:dyDescent="0.3">
      <c r="A172" s="154"/>
      <c r="B172" s="154"/>
      <c r="C172" s="90">
        <v>114</v>
      </c>
      <c r="D172" s="93" t="s">
        <v>1427</v>
      </c>
      <c r="E172" s="101" t="s">
        <v>1428</v>
      </c>
      <c r="F172" s="52" t="s">
        <v>443</v>
      </c>
      <c r="G172" s="97">
        <v>44593</v>
      </c>
      <c r="H172" s="97">
        <v>44926</v>
      </c>
      <c r="I172" s="100" t="s">
        <v>1429</v>
      </c>
      <c r="J172" s="100" t="s">
        <v>1430</v>
      </c>
      <c r="K172" s="100" t="s">
        <v>1431</v>
      </c>
      <c r="L172" s="29" t="s">
        <v>1432</v>
      </c>
      <c r="M172" s="29" t="s">
        <v>1433</v>
      </c>
      <c r="N172" s="109" t="s">
        <v>1434</v>
      </c>
      <c r="O172" s="29"/>
      <c r="P172" s="29"/>
      <c r="Q172" s="29"/>
      <c r="R172" s="80"/>
      <c r="S172" s="80"/>
      <c r="T172" s="80"/>
      <c r="U172" s="80"/>
      <c r="V172" s="80"/>
      <c r="W172" s="80"/>
      <c r="X172" s="80"/>
      <c r="Y172" s="81"/>
      <c r="Z172" s="81"/>
    </row>
    <row r="173" spans="1:26" ht="39.75" customHeight="1" x14ac:dyDescent="0.3">
      <c r="A173" s="154"/>
      <c r="B173" s="154"/>
      <c r="C173" s="90">
        <v>115</v>
      </c>
      <c r="D173" s="93" t="s">
        <v>1435</v>
      </c>
      <c r="E173" s="101" t="s">
        <v>1428</v>
      </c>
      <c r="F173" s="52" t="s">
        <v>443</v>
      </c>
      <c r="G173" s="97">
        <v>44652</v>
      </c>
      <c r="H173" s="97">
        <v>44926</v>
      </c>
      <c r="I173" s="100" t="s">
        <v>1436</v>
      </c>
      <c r="J173" s="100" t="s">
        <v>1437</v>
      </c>
      <c r="K173" s="106" t="s">
        <v>1438</v>
      </c>
      <c r="L173" s="29" t="s">
        <v>1439</v>
      </c>
      <c r="M173" s="29" t="s">
        <v>1440</v>
      </c>
      <c r="N173" s="109" t="s">
        <v>1441</v>
      </c>
      <c r="O173" s="29"/>
      <c r="P173" s="29"/>
      <c r="Q173" s="29"/>
      <c r="R173" s="80"/>
      <c r="S173" s="80"/>
      <c r="T173" s="80"/>
      <c r="U173" s="80"/>
      <c r="V173" s="80"/>
      <c r="W173" s="80"/>
      <c r="X173" s="80"/>
      <c r="Y173" s="81"/>
      <c r="Z173" s="81"/>
    </row>
    <row r="174" spans="1:26" ht="39.75" customHeight="1" x14ac:dyDescent="0.3">
      <c r="A174" s="154"/>
      <c r="B174" s="154"/>
      <c r="C174" s="90">
        <v>116</v>
      </c>
      <c r="D174" s="93" t="s">
        <v>1442</v>
      </c>
      <c r="E174" s="101" t="s">
        <v>1428</v>
      </c>
      <c r="F174" s="52" t="s">
        <v>443</v>
      </c>
      <c r="G174" s="97">
        <v>44562</v>
      </c>
      <c r="H174" s="97">
        <v>44742</v>
      </c>
      <c r="I174" s="100" t="s">
        <v>1443</v>
      </c>
      <c r="J174" s="100" t="s">
        <v>1444</v>
      </c>
      <c r="K174" s="106" t="s">
        <v>1445</v>
      </c>
      <c r="L174" s="29" t="s">
        <v>1446</v>
      </c>
      <c r="M174" s="29" t="s">
        <v>1447</v>
      </c>
      <c r="N174" s="129" t="s">
        <v>1448</v>
      </c>
      <c r="O174" s="29"/>
      <c r="P174" s="29"/>
      <c r="Q174" s="29"/>
      <c r="R174" s="80"/>
      <c r="S174" s="80"/>
      <c r="T174" s="80"/>
      <c r="U174" s="80"/>
      <c r="V174" s="80"/>
      <c r="W174" s="80"/>
      <c r="X174" s="80"/>
      <c r="Y174" s="81"/>
      <c r="Z174" s="81"/>
    </row>
    <row r="175" spans="1:26" ht="39.75" customHeight="1" x14ac:dyDescent="0.3">
      <c r="A175" s="154"/>
      <c r="B175" s="154"/>
      <c r="C175" s="90">
        <v>117</v>
      </c>
      <c r="D175" s="93" t="s">
        <v>1449</v>
      </c>
      <c r="E175" s="101" t="s">
        <v>1428</v>
      </c>
      <c r="F175" s="52" t="s">
        <v>443</v>
      </c>
      <c r="G175" s="97">
        <v>44835</v>
      </c>
      <c r="H175" s="97">
        <v>44926</v>
      </c>
      <c r="I175" s="100" t="s">
        <v>1450</v>
      </c>
      <c r="J175" s="100" t="s">
        <v>1422</v>
      </c>
      <c r="K175" s="106" t="s">
        <v>1451</v>
      </c>
      <c r="L175" s="29" t="s">
        <v>1452</v>
      </c>
      <c r="M175" s="29" t="s">
        <v>1453</v>
      </c>
      <c r="N175" s="29" t="s">
        <v>1454</v>
      </c>
      <c r="O175" s="29"/>
      <c r="P175" s="29"/>
      <c r="Q175" s="29"/>
      <c r="R175" s="80"/>
      <c r="S175" s="80"/>
      <c r="T175" s="80"/>
      <c r="U175" s="80"/>
      <c r="V175" s="80"/>
      <c r="W175" s="80"/>
      <c r="X175" s="80"/>
      <c r="Y175" s="81"/>
      <c r="Z175" s="81"/>
    </row>
    <row r="176" spans="1:26" ht="39.75" customHeight="1" x14ac:dyDescent="0.3">
      <c r="A176" s="154"/>
      <c r="B176" s="154"/>
      <c r="C176" s="90">
        <v>118</v>
      </c>
      <c r="D176" s="94" t="s">
        <v>1455</v>
      </c>
      <c r="E176" s="52" t="s">
        <v>562</v>
      </c>
      <c r="F176" s="102"/>
      <c r="G176" s="95">
        <v>44652</v>
      </c>
      <c r="H176" s="97">
        <v>44926</v>
      </c>
      <c r="I176" s="100" t="s">
        <v>1456</v>
      </c>
      <c r="J176" s="100" t="s">
        <v>1457</v>
      </c>
      <c r="K176" s="29" t="s">
        <v>1458</v>
      </c>
      <c r="L176" s="29" t="s">
        <v>1459</v>
      </c>
      <c r="M176" s="29" t="s">
        <v>1460</v>
      </c>
      <c r="N176" s="29" t="s">
        <v>1461</v>
      </c>
      <c r="O176" s="29"/>
      <c r="P176" s="29"/>
      <c r="Q176" s="29"/>
      <c r="R176" s="80"/>
      <c r="S176" s="80"/>
      <c r="T176" s="80"/>
      <c r="U176" s="80"/>
      <c r="V176" s="80"/>
      <c r="W176" s="80"/>
      <c r="X176" s="80"/>
      <c r="Y176" s="81"/>
      <c r="Z176" s="81"/>
    </row>
    <row r="177" spans="1:26" ht="39.75" customHeight="1" x14ac:dyDescent="0.3">
      <c r="A177" s="154"/>
      <c r="B177" s="155"/>
      <c r="C177" s="90">
        <v>119</v>
      </c>
      <c r="D177" s="94" t="s">
        <v>1462</v>
      </c>
      <c r="E177" s="48" t="s">
        <v>562</v>
      </c>
      <c r="F177" s="95"/>
      <c r="G177" s="95">
        <v>44866</v>
      </c>
      <c r="H177" s="97">
        <v>44926</v>
      </c>
      <c r="I177" s="100" t="s">
        <v>1463</v>
      </c>
      <c r="J177" s="100" t="s">
        <v>1422</v>
      </c>
      <c r="K177" s="100" t="s">
        <v>1463</v>
      </c>
      <c r="L177" s="29" t="s">
        <v>1464</v>
      </c>
      <c r="M177" s="29" t="s">
        <v>1465</v>
      </c>
      <c r="N177" s="29" t="s">
        <v>1464</v>
      </c>
      <c r="O177" s="29"/>
      <c r="P177" s="29"/>
      <c r="Q177" s="29"/>
      <c r="R177" s="80"/>
      <c r="S177" s="80"/>
      <c r="T177" s="80"/>
      <c r="U177" s="80"/>
      <c r="V177" s="80"/>
      <c r="W177" s="80"/>
      <c r="X177" s="80"/>
      <c r="Y177" s="81"/>
      <c r="Z177" s="81"/>
    </row>
    <row r="178" spans="1:26" ht="39.75" customHeight="1" x14ac:dyDescent="0.3">
      <c r="A178" s="154"/>
      <c r="B178" s="173" t="s">
        <v>476</v>
      </c>
      <c r="C178" s="171" t="s">
        <v>477</v>
      </c>
      <c r="D178" s="165"/>
      <c r="E178" s="165"/>
      <c r="F178" s="165"/>
      <c r="G178" s="165"/>
      <c r="H178" s="166"/>
      <c r="I178" s="172" t="s">
        <v>641</v>
      </c>
      <c r="J178" s="165"/>
      <c r="K178" s="165"/>
      <c r="L178" s="165"/>
      <c r="M178" s="165"/>
      <c r="N178" s="165"/>
      <c r="O178" s="165"/>
      <c r="P178" s="165"/>
      <c r="Q178" s="166"/>
      <c r="R178" s="80"/>
      <c r="S178" s="80"/>
      <c r="T178" s="80"/>
      <c r="U178" s="80"/>
      <c r="V178" s="80"/>
      <c r="W178" s="80"/>
      <c r="X178" s="80"/>
      <c r="Y178" s="81"/>
      <c r="Z178" s="81"/>
    </row>
    <row r="179" spans="1:26" ht="39.75" customHeight="1" x14ac:dyDescent="0.3">
      <c r="A179" s="154"/>
      <c r="B179" s="154"/>
      <c r="C179" s="85" t="s">
        <v>642</v>
      </c>
      <c r="D179" s="85" t="s">
        <v>691</v>
      </c>
      <c r="E179" s="85" t="s">
        <v>644</v>
      </c>
      <c r="F179" s="86" t="s">
        <v>645</v>
      </c>
      <c r="G179" s="87" t="s">
        <v>646</v>
      </c>
      <c r="H179" s="87" t="s">
        <v>647</v>
      </c>
      <c r="I179" s="85" t="s">
        <v>648</v>
      </c>
      <c r="J179" s="99" t="s">
        <v>649</v>
      </c>
      <c r="K179" s="85" t="s">
        <v>650</v>
      </c>
      <c r="L179" s="89" t="s">
        <v>651</v>
      </c>
      <c r="M179" s="85" t="s">
        <v>652</v>
      </c>
      <c r="N179" s="89" t="s">
        <v>653</v>
      </c>
      <c r="O179" s="85" t="s">
        <v>654</v>
      </c>
      <c r="P179" s="89" t="s">
        <v>655</v>
      </c>
      <c r="Q179" s="85" t="s">
        <v>656</v>
      </c>
      <c r="R179" s="80"/>
      <c r="S179" s="80"/>
      <c r="T179" s="80"/>
      <c r="U179" s="80"/>
      <c r="V179" s="80"/>
      <c r="W179" s="80"/>
      <c r="X179" s="80"/>
      <c r="Y179" s="81"/>
      <c r="Z179" s="81"/>
    </row>
    <row r="180" spans="1:26" ht="39.75" customHeight="1" x14ac:dyDescent="0.3">
      <c r="A180" s="154"/>
      <c r="B180" s="154"/>
      <c r="C180" s="90">
        <v>120</v>
      </c>
      <c r="D180" s="29" t="s">
        <v>1466</v>
      </c>
      <c r="E180" s="52" t="s">
        <v>479</v>
      </c>
      <c r="F180" s="91"/>
      <c r="G180" s="91">
        <v>44562</v>
      </c>
      <c r="H180" s="91">
        <v>44592</v>
      </c>
      <c r="I180" s="100" t="s">
        <v>1467</v>
      </c>
      <c r="J180" s="100" t="s">
        <v>1468</v>
      </c>
      <c r="K180" s="100" t="s">
        <v>1469</v>
      </c>
      <c r="L180" s="45" t="s">
        <v>1470</v>
      </c>
      <c r="M180" s="45" t="s">
        <v>1471</v>
      </c>
      <c r="N180" s="45" t="s">
        <v>1472</v>
      </c>
      <c r="O180" s="45"/>
      <c r="P180" s="45"/>
      <c r="Q180" s="45"/>
      <c r="R180" s="80"/>
      <c r="S180" s="80"/>
      <c r="T180" s="80"/>
      <c r="U180" s="80"/>
      <c r="V180" s="80"/>
      <c r="W180" s="80"/>
      <c r="X180" s="80"/>
      <c r="Y180" s="81"/>
      <c r="Z180" s="81"/>
    </row>
    <row r="181" spans="1:26" ht="39.75" customHeight="1" x14ac:dyDescent="0.3">
      <c r="A181" s="154"/>
      <c r="B181" s="154"/>
      <c r="C181" s="90">
        <v>121</v>
      </c>
      <c r="D181" s="29" t="s">
        <v>1473</v>
      </c>
      <c r="E181" s="52" t="s">
        <v>479</v>
      </c>
      <c r="F181" s="102"/>
      <c r="G181" s="102">
        <v>44593</v>
      </c>
      <c r="H181" s="102">
        <v>44926</v>
      </c>
      <c r="I181" s="100" t="s">
        <v>1474</v>
      </c>
      <c r="J181" s="100" t="s">
        <v>1475</v>
      </c>
      <c r="K181" s="106" t="s">
        <v>1476</v>
      </c>
      <c r="L181" s="45" t="s">
        <v>1477</v>
      </c>
      <c r="M181" s="130" t="s">
        <v>1478</v>
      </c>
      <c r="N181" s="45" t="s">
        <v>1479</v>
      </c>
      <c r="O181" s="45"/>
      <c r="P181" s="45"/>
      <c r="Q181" s="45"/>
      <c r="R181" s="111"/>
      <c r="S181" s="80"/>
      <c r="T181" s="80"/>
      <c r="U181" s="80"/>
      <c r="V181" s="80"/>
      <c r="W181" s="80"/>
      <c r="X181" s="80"/>
      <c r="Y181" s="81"/>
      <c r="Z181" s="81"/>
    </row>
    <row r="182" spans="1:26" ht="73.5" customHeight="1" x14ac:dyDescent="0.3">
      <c r="A182" s="154"/>
      <c r="B182" s="154"/>
      <c r="C182" s="90">
        <v>122</v>
      </c>
      <c r="D182" s="131" t="s">
        <v>1480</v>
      </c>
      <c r="E182" s="52" t="s">
        <v>479</v>
      </c>
      <c r="F182" s="126" t="s">
        <v>1481</v>
      </c>
      <c r="G182" s="126">
        <v>44562</v>
      </c>
      <c r="H182" s="126">
        <v>44926</v>
      </c>
      <c r="I182" s="100" t="s">
        <v>1482</v>
      </c>
      <c r="J182" s="100" t="s">
        <v>1483</v>
      </c>
      <c r="K182" s="106" t="s">
        <v>1484</v>
      </c>
      <c r="L182" s="100" t="s">
        <v>1485</v>
      </c>
      <c r="M182" s="45" t="s">
        <v>1486</v>
      </c>
      <c r="N182" s="100" t="s">
        <v>1487</v>
      </c>
      <c r="O182" s="45"/>
      <c r="P182" s="45"/>
      <c r="Q182" s="45"/>
      <c r="R182" s="80"/>
      <c r="S182" s="80"/>
      <c r="T182" s="80"/>
      <c r="U182" s="80"/>
      <c r="V182" s="80"/>
      <c r="W182" s="80"/>
      <c r="X182" s="80"/>
      <c r="Y182" s="81"/>
      <c r="Z182" s="81"/>
    </row>
    <row r="183" spans="1:26" ht="103.5" customHeight="1" x14ac:dyDescent="0.3">
      <c r="A183" s="154"/>
      <c r="B183" s="155"/>
      <c r="C183" s="90">
        <v>123</v>
      </c>
      <c r="D183" s="131" t="s">
        <v>1488</v>
      </c>
      <c r="E183" s="92" t="s">
        <v>1242</v>
      </c>
      <c r="F183" s="132"/>
      <c r="G183" s="126">
        <v>44621</v>
      </c>
      <c r="H183" s="126">
        <v>44895</v>
      </c>
      <c r="I183" s="45" t="s">
        <v>1489</v>
      </c>
      <c r="J183" s="45" t="s">
        <v>1490</v>
      </c>
      <c r="K183" s="45" t="s">
        <v>1491</v>
      </c>
      <c r="L183" s="45" t="s">
        <v>1492</v>
      </c>
      <c r="M183" s="45" t="s">
        <v>1493</v>
      </c>
      <c r="N183" s="45" t="s">
        <v>1494</v>
      </c>
      <c r="O183" s="45"/>
      <c r="P183" s="45"/>
      <c r="Q183" s="45"/>
      <c r="R183" s="80"/>
      <c r="S183" s="80"/>
      <c r="T183" s="80"/>
      <c r="U183" s="80"/>
      <c r="V183" s="80"/>
      <c r="W183" s="80"/>
      <c r="X183" s="80"/>
      <c r="Y183" s="81"/>
      <c r="Z183" s="81"/>
    </row>
    <row r="184" spans="1:26" ht="39.75" customHeight="1" x14ac:dyDescent="0.3">
      <c r="A184" s="154"/>
      <c r="B184" s="173" t="s">
        <v>494</v>
      </c>
      <c r="C184" s="171" t="s">
        <v>495</v>
      </c>
      <c r="D184" s="165"/>
      <c r="E184" s="165"/>
      <c r="F184" s="165"/>
      <c r="G184" s="165"/>
      <c r="H184" s="166"/>
      <c r="I184" s="172" t="s">
        <v>641</v>
      </c>
      <c r="J184" s="165"/>
      <c r="K184" s="165"/>
      <c r="L184" s="165"/>
      <c r="M184" s="165"/>
      <c r="N184" s="165"/>
      <c r="O184" s="165"/>
      <c r="P184" s="165"/>
      <c r="Q184" s="166"/>
      <c r="R184" s="80"/>
      <c r="S184" s="80"/>
      <c r="T184" s="80"/>
      <c r="U184" s="80"/>
      <c r="V184" s="80"/>
      <c r="W184" s="80"/>
      <c r="X184" s="80"/>
      <c r="Y184" s="81"/>
      <c r="Z184" s="81"/>
    </row>
    <row r="185" spans="1:26" ht="39.75" customHeight="1" x14ac:dyDescent="0.3">
      <c r="A185" s="154"/>
      <c r="B185" s="154"/>
      <c r="C185" s="85" t="s">
        <v>642</v>
      </c>
      <c r="D185" s="85" t="s">
        <v>691</v>
      </c>
      <c r="E185" s="85" t="s">
        <v>644</v>
      </c>
      <c r="F185" s="86" t="s">
        <v>645</v>
      </c>
      <c r="G185" s="87" t="s">
        <v>646</v>
      </c>
      <c r="H185" s="87" t="s">
        <v>647</v>
      </c>
      <c r="I185" s="85" t="s">
        <v>648</v>
      </c>
      <c r="J185" s="99" t="s">
        <v>649</v>
      </c>
      <c r="K185" s="85" t="s">
        <v>650</v>
      </c>
      <c r="L185" s="89" t="s">
        <v>651</v>
      </c>
      <c r="M185" s="85" t="s">
        <v>652</v>
      </c>
      <c r="N185" s="89" t="s">
        <v>653</v>
      </c>
      <c r="O185" s="85" t="s">
        <v>654</v>
      </c>
      <c r="P185" s="89" t="s">
        <v>655</v>
      </c>
      <c r="Q185" s="85" t="s">
        <v>656</v>
      </c>
      <c r="R185" s="80"/>
      <c r="S185" s="80"/>
      <c r="T185" s="80"/>
      <c r="U185" s="80"/>
      <c r="V185" s="80"/>
      <c r="W185" s="80"/>
      <c r="X185" s="80"/>
      <c r="Y185" s="81"/>
      <c r="Z185" s="81"/>
    </row>
    <row r="186" spans="1:26" ht="39.75" customHeight="1" x14ac:dyDescent="0.3">
      <c r="A186" s="154"/>
      <c r="B186" s="154"/>
      <c r="C186" s="90">
        <v>124</v>
      </c>
      <c r="D186" s="94" t="s">
        <v>1495</v>
      </c>
      <c r="E186" s="48" t="s">
        <v>479</v>
      </c>
      <c r="F186" s="92" t="s">
        <v>875</v>
      </c>
      <c r="G186" s="97">
        <v>44562</v>
      </c>
      <c r="H186" s="97">
        <v>44620</v>
      </c>
      <c r="I186" s="100" t="s">
        <v>1496</v>
      </c>
      <c r="J186" s="100" t="s">
        <v>1497</v>
      </c>
      <c r="K186" s="100" t="s">
        <v>1498</v>
      </c>
      <c r="L186" s="45" t="s">
        <v>1499</v>
      </c>
      <c r="M186" s="133" t="s">
        <v>1500</v>
      </c>
      <c r="N186" s="134" t="s">
        <v>1501</v>
      </c>
      <c r="O186" s="45"/>
      <c r="P186" s="45"/>
      <c r="Q186" s="45"/>
      <c r="R186" s="80"/>
      <c r="S186" s="80"/>
      <c r="T186" s="80"/>
      <c r="U186" s="80"/>
      <c r="V186" s="80"/>
      <c r="W186" s="80"/>
      <c r="X186" s="80"/>
      <c r="Y186" s="81"/>
      <c r="Z186" s="81"/>
    </row>
    <row r="187" spans="1:26" ht="39.75" customHeight="1" x14ac:dyDescent="0.3">
      <c r="A187" s="154"/>
      <c r="B187" s="154"/>
      <c r="C187" s="90">
        <v>125</v>
      </c>
      <c r="D187" s="94" t="s">
        <v>1502</v>
      </c>
      <c r="E187" s="48" t="s">
        <v>479</v>
      </c>
      <c r="F187" s="52"/>
      <c r="G187" s="97">
        <v>44866</v>
      </c>
      <c r="H187" s="97">
        <v>44926</v>
      </c>
      <c r="I187" s="100" t="s">
        <v>1503</v>
      </c>
      <c r="J187" s="100" t="s">
        <v>1504</v>
      </c>
      <c r="K187" s="128" t="s">
        <v>1503</v>
      </c>
      <c r="L187" s="45" t="s">
        <v>1505</v>
      </c>
      <c r="M187" s="45" t="s">
        <v>1503</v>
      </c>
      <c r="N187" s="135" t="s">
        <v>1506</v>
      </c>
      <c r="O187" s="45"/>
      <c r="P187" s="45"/>
      <c r="Q187" s="45"/>
      <c r="R187" s="80"/>
      <c r="S187" s="80"/>
      <c r="T187" s="80"/>
      <c r="U187" s="80"/>
      <c r="V187" s="80"/>
      <c r="W187" s="80"/>
      <c r="X187" s="80"/>
      <c r="Y187" s="81"/>
      <c r="Z187" s="81"/>
    </row>
    <row r="188" spans="1:26" ht="39.75" customHeight="1" x14ac:dyDescent="0.3">
      <c r="A188" s="154"/>
      <c r="B188" s="154"/>
      <c r="C188" s="90">
        <v>126</v>
      </c>
      <c r="D188" s="131" t="s">
        <v>1507</v>
      </c>
      <c r="E188" s="92" t="s">
        <v>1277</v>
      </c>
      <c r="F188" s="92" t="s">
        <v>875</v>
      </c>
      <c r="G188" s="126">
        <v>44562</v>
      </c>
      <c r="H188" s="126">
        <v>44926</v>
      </c>
      <c r="I188" s="100" t="s">
        <v>1508</v>
      </c>
      <c r="J188" s="100" t="s">
        <v>1509</v>
      </c>
      <c r="K188" s="45" t="s">
        <v>1510</v>
      </c>
      <c r="L188" s="45" t="s">
        <v>1511</v>
      </c>
      <c r="M188" s="136" t="s">
        <v>1512</v>
      </c>
      <c r="N188" s="45" t="s">
        <v>1513</v>
      </c>
      <c r="O188" s="45"/>
      <c r="P188" s="45"/>
      <c r="Q188" s="45"/>
      <c r="R188" s="111"/>
      <c r="S188" s="80"/>
      <c r="T188" s="80"/>
      <c r="U188" s="80"/>
      <c r="V188" s="80"/>
      <c r="W188" s="80"/>
      <c r="X188" s="80"/>
      <c r="Y188" s="81"/>
      <c r="Z188" s="81"/>
    </row>
    <row r="189" spans="1:26" ht="39.75" customHeight="1" x14ac:dyDescent="0.3">
      <c r="A189" s="154"/>
      <c r="B189" s="155"/>
      <c r="C189" s="90">
        <v>127</v>
      </c>
      <c r="D189" s="45" t="s">
        <v>1514</v>
      </c>
      <c r="E189" s="101" t="s">
        <v>1515</v>
      </c>
      <c r="F189" s="52" t="s">
        <v>172</v>
      </c>
      <c r="G189" s="91">
        <v>44562</v>
      </c>
      <c r="H189" s="91">
        <v>44896</v>
      </c>
      <c r="I189" s="100" t="s">
        <v>1516</v>
      </c>
      <c r="J189" s="100" t="s">
        <v>1517</v>
      </c>
      <c r="K189" s="100" t="s">
        <v>1518</v>
      </c>
      <c r="L189" s="45" t="s">
        <v>1519</v>
      </c>
      <c r="M189" s="45" t="s">
        <v>1520</v>
      </c>
      <c r="N189" s="45" t="s">
        <v>1521</v>
      </c>
      <c r="O189" s="45"/>
      <c r="P189" s="45"/>
      <c r="Q189" s="45"/>
      <c r="R189" s="80"/>
      <c r="S189" s="80"/>
      <c r="T189" s="80"/>
      <c r="U189" s="80"/>
      <c r="V189" s="80"/>
      <c r="W189" s="80"/>
      <c r="X189" s="80"/>
      <c r="Y189" s="81"/>
      <c r="Z189" s="81"/>
    </row>
    <row r="190" spans="1:26" ht="39.75" customHeight="1" x14ac:dyDescent="0.3">
      <c r="A190" s="154"/>
      <c r="B190" s="173" t="s">
        <v>510</v>
      </c>
      <c r="C190" s="171" t="s">
        <v>511</v>
      </c>
      <c r="D190" s="165"/>
      <c r="E190" s="165"/>
      <c r="F190" s="165"/>
      <c r="G190" s="165"/>
      <c r="H190" s="166"/>
      <c r="I190" s="176" t="s">
        <v>641</v>
      </c>
      <c r="J190" s="165"/>
      <c r="K190" s="165"/>
      <c r="L190" s="165"/>
      <c r="M190" s="165"/>
      <c r="N190" s="165"/>
      <c r="O190" s="165"/>
      <c r="P190" s="165"/>
      <c r="Q190" s="166"/>
      <c r="R190" s="80"/>
      <c r="S190" s="80"/>
      <c r="T190" s="80"/>
      <c r="U190" s="80"/>
      <c r="V190" s="80"/>
      <c r="W190" s="80"/>
      <c r="X190" s="80"/>
      <c r="Y190" s="81"/>
      <c r="Z190" s="81"/>
    </row>
    <row r="191" spans="1:26" ht="39.75" customHeight="1" x14ac:dyDescent="0.3">
      <c r="A191" s="154"/>
      <c r="B191" s="154"/>
      <c r="C191" s="85" t="s">
        <v>642</v>
      </c>
      <c r="D191" s="85" t="s">
        <v>691</v>
      </c>
      <c r="E191" s="85" t="s">
        <v>644</v>
      </c>
      <c r="F191" s="86" t="s">
        <v>645</v>
      </c>
      <c r="G191" s="87" t="s">
        <v>646</v>
      </c>
      <c r="H191" s="87" t="s">
        <v>647</v>
      </c>
      <c r="I191" s="85" t="s">
        <v>648</v>
      </c>
      <c r="J191" s="99" t="s">
        <v>649</v>
      </c>
      <c r="K191" s="85" t="s">
        <v>650</v>
      </c>
      <c r="L191" s="89" t="s">
        <v>651</v>
      </c>
      <c r="M191" s="85" t="s">
        <v>652</v>
      </c>
      <c r="N191" s="89" t="s">
        <v>653</v>
      </c>
      <c r="O191" s="85" t="s">
        <v>654</v>
      </c>
      <c r="P191" s="89" t="s">
        <v>655</v>
      </c>
      <c r="Q191" s="85" t="s">
        <v>656</v>
      </c>
      <c r="R191" s="80"/>
      <c r="S191" s="80"/>
      <c r="T191" s="80"/>
      <c r="U191" s="80"/>
      <c r="V191" s="80"/>
      <c r="W191" s="80"/>
      <c r="X191" s="80"/>
      <c r="Y191" s="81"/>
      <c r="Z191" s="81"/>
    </row>
    <row r="192" spans="1:26" ht="39.75" customHeight="1" x14ac:dyDescent="0.3">
      <c r="A192" s="154"/>
      <c r="B192" s="154"/>
      <c r="C192" s="90">
        <v>128</v>
      </c>
      <c r="D192" s="93" t="s">
        <v>1522</v>
      </c>
      <c r="E192" s="48" t="s">
        <v>1277</v>
      </c>
      <c r="F192" s="48" t="s">
        <v>479</v>
      </c>
      <c r="G192" s="97">
        <v>44562</v>
      </c>
      <c r="H192" s="97">
        <v>44926</v>
      </c>
      <c r="I192" s="100" t="s">
        <v>1523</v>
      </c>
      <c r="J192" s="100" t="s">
        <v>1524</v>
      </c>
      <c r="K192" s="45" t="s">
        <v>1525</v>
      </c>
      <c r="L192" s="45" t="s">
        <v>1526</v>
      </c>
      <c r="M192" s="29" t="s">
        <v>1527</v>
      </c>
      <c r="N192" s="45" t="s">
        <v>1528</v>
      </c>
      <c r="O192" s="29"/>
      <c r="P192" s="29"/>
      <c r="Q192" s="29"/>
      <c r="R192" s="111"/>
      <c r="S192" s="80"/>
      <c r="T192" s="80"/>
      <c r="U192" s="80"/>
      <c r="V192" s="80"/>
      <c r="W192" s="80"/>
      <c r="X192" s="80"/>
      <c r="Y192" s="81"/>
      <c r="Z192" s="81"/>
    </row>
    <row r="193" spans="1:26" ht="39.75" customHeight="1" x14ac:dyDescent="0.3">
      <c r="A193" s="154"/>
      <c r="B193" s="154"/>
      <c r="C193" s="90">
        <v>129</v>
      </c>
      <c r="D193" s="94" t="s">
        <v>1529</v>
      </c>
      <c r="E193" s="52" t="s">
        <v>479</v>
      </c>
      <c r="F193" s="92" t="s">
        <v>1530</v>
      </c>
      <c r="G193" s="126">
        <v>44562</v>
      </c>
      <c r="H193" s="137">
        <v>44895</v>
      </c>
      <c r="I193" s="100" t="s">
        <v>1531</v>
      </c>
      <c r="J193" s="100" t="s">
        <v>1532</v>
      </c>
      <c r="K193" s="100" t="s">
        <v>1533</v>
      </c>
      <c r="L193" s="45" t="s">
        <v>1534</v>
      </c>
      <c r="M193" s="138" t="s">
        <v>1535</v>
      </c>
      <c r="N193" s="29" t="s">
        <v>1536</v>
      </c>
      <c r="O193" s="29"/>
      <c r="P193" s="29"/>
      <c r="Q193" s="29"/>
      <c r="R193" s="80"/>
      <c r="S193" s="80"/>
      <c r="T193" s="80"/>
      <c r="U193" s="80"/>
      <c r="V193" s="80"/>
      <c r="W193" s="80"/>
      <c r="X193" s="80"/>
      <c r="Y193" s="81"/>
      <c r="Z193" s="81"/>
    </row>
    <row r="194" spans="1:26" ht="39.75" customHeight="1" x14ac:dyDescent="0.3">
      <c r="A194" s="154"/>
      <c r="B194" s="154"/>
      <c r="C194" s="90">
        <v>130</v>
      </c>
      <c r="D194" s="47" t="s">
        <v>1537</v>
      </c>
      <c r="E194" s="48" t="s">
        <v>172</v>
      </c>
      <c r="F194" s="48"/>
      <c r="G194" s="97">
        <v>44652</v>
      </c>
      <c r="H194" s="97">
        <v>44926</v>
      </c>
      <c r="I194" s="100" t="s">
        <v>1538</v>
      </c>
      <c r="J194" s="100" t="s">
        <v>1539</v>
      </c>
      <c r="K194" s="45" t="s">
        <v>1540</v>
      </c>
      <c r="L194" s="45" t="s">
        <v>1541</v>
      </c>
      <c r="M194" s="29" t="s">
        <v>1542</v>
      </c>
      <c r="N194" s="29" t="s">
        <v>1543</v>
      </c>
      <c r="O194" s="29"/>
      <c r="P194" s="29"/>
      <c r="Q194" s="29"/>
      <c r="R194" s="111"/>
      <c r="S194" s="80"/>
      <c r="T194" s="80"/>
      <c r="U194" s="80"/>
      <c r="V194" s="80"/>
      <c r="W194" s="80"/>
      <c r="X194" s="80"/>
      <c r="Y194" s="81"/>
      <c r="Z194" s="81"/>
    </row>
    <row r="195" spans="1:26" ht="39.75" customHeight="1" x14ac:dyDescent="0.3">
      <c r="A195" s="154"/>
      <c r="B195" s="154"/>
      <c r="C195" s="90">
        <v>131</v>
      </c>
      <c r="D195" s="114" t="s">
        <v>1544</v>
      </c>
      <c r="E195" s="118" t="s">
        <v>1277</v>
      </c>
      <c r="F195" s="95" t="s">
        <v>172</v>
      </c>
      <c r="G195" s="95">
        <v>44562</v>
      </c>
      <c r="H195" s="95" t="s">
        <v>1545</v>
      </c>
      <c r="I195" s="45" t="s">
        <v>1546</v>
      </c>
      <c r="J195" s="45" t="s">
        <v>1547</v>
      </c>
      <c r="K195" s="100" t="s">
        <v>1548</v>
      </c>
      <c r="L195" s="45" t="s">
        <v>1549</v>
      </c>
      <c r="M195" s="29" t="s">
        <v>1550</v>
      </c>
      <c r="N195" s="45" t="s">
        <v>1551</v>
      </c>
      <c r="O195" s="29"/>
      <c r="P195" s="29"/>
      <c r="Q195" s="29"/>
      <c r="R195" s="111"/>
      <c r="S195" s="80"/>
      <c r="T195" s="80"/>
      <c r="U195" s="80"/>
      <c r="V195" s="80"/>
      <c r="W195" s="80"/>
      <c r="X195" s="80"/>
      <c r="Y195" s="81"/>
      <c r="Z195" s="81"/>
    </row>
    <row r="196" spans="1:26" ht="39.75" customHeight="1" x14ac:dyDescent="0.3">
      <c r="A196" s="154"/>
      <c r="B196" s="154"/>
      <c r="C196" s="90">
        <v>132</v>
      </c>
      <c r="D196" s="114" t="s">
        <v>1552</v>
      </c>
      <c r="E196" s="118" t="s">
        <v>1277</v>
      </c>
      <c r="F196" s="95" t="s">
        <v>1553</v>
      </c>
      <c r="G196" s="95">
        <v>44562</v>
      </c>
      <c r="H196" s="95" t="s">
        <v>1545</v>
      </c>
      <c r="I196" s="45" t="s">
        <v>1523</v>
      </c>
      <c r="J196" s="45" t="s">
        <v>1524</v>
      </c>
      <c r="K196" s="106" t="s">
        <v>1554</v>
      </c>
      <c r="L196" s="45" t="s">
        <v>1555</v>
      </c>
      <c r="M196" s="29" t="s">
        <v>1556</v>
      </c>
      <c r="N196" s="29" t="s">
        <v>1557</v>
      </c>
      <c r="O196" s="29"/>
      <c r="P196" s="29"/>
      <c r="Q196" s="29"/>
      <c r="R196" s="111"/>
      <c r="S196" s="80"/>
      <c r="T196" s="80"/>
      <c r="U196" s="80"/>
      <c r="V196" s="80"/>
      <c r="W196" s="80"/>
      <c r="X196" s="80"/>
      <c r="Y196" s="81"/>
      <c r="Z196" s="81"/>
    </row>
    <row r="197" spans="1:26" ht="39.75" customHeight="1" x14ac:dyDescent="0.3">
      <c r="A197" s="154"/>
      <c r="B197" s="154"/>
      <c r="C197" s="171" t="s">
        <v>523</v>
      </c>
      <c r="D197" s="165"/>
      <c r="E197" s="165"/>
      <c r="F197" s="165"/>
      <c r="G197" s="165"/>
      <c r="H197" s="166"/>
      <c r="I197" s="172" t="s">
        <v>641</v>
      </c>
      <c r="J197" s="165"/>
      <c r="K197" s="165"/>
      <c r="L197" s="165"/>
      <c r="M197" s="165"/>
      <c r="N197" s="165"/>
      <c r="O197" s="165"/>
      <c r="P197" s="165"/>
      <c r="Q197" s="166"/>
      <c r="R197" s="80"/>
      <c r="S197" s="80"/>
      <c r="T197" s="80"/>
      <c r="U197" s="80"/>
      <c r="V197" s="80"/>
      <c r="W197" s="80"/>
      <c r="X197" s="80"/>
      <c r="Y197" s="81"/>
      <c r="Z197" s="81"/>
    </row>
    <row r="198" spans="1:26" ht="39.75" customHeight="1" x14ac:dyDescent="0.3">
      <c r="A198" s="154"/>
      <c r="B198" s="154"/>
      <c r="C198" s="85" t="s">
        <v>642</v>
      </c>
      <c r="D198" s="85" t="s">
        <v>691</v>
      </c>
      <c r="E198" s="85" t="s">
        <v>644</v>
      </c>
      <c r="F198" s="86" t="s">
        <v>645</v>
      </c>
      <c r="G198" s="87" t="s">
        <v>646</v>
      </c>
      <c r="H198" s="87" t="s">
        <v>647</v>
      </c>
      <c r="I198" s="85" t="s">
        <v>648</v>
      </c>
      <c r="J198" s="99" t="s">
        <v>649</v>
      </c>
      <c r="K198" s="85" t="s">
        <v>650</v>
      </c>
      <c r="L198" s="89" t="s">
        <v>651</v>
      </c>
      <c r="M198" s="85" t="s">
        <v>652</v>
      </c>
      <c r="N198" s="89" t="s">
        <v>653</v>
      </c>
      <c r="O198" s="85" t="s">
        <v>654</v>
      </c>
      <c r="P198" s="89" t="s">
        <v>655</v>
      </c>
      <c r="Q198" s="85" t="s">
        <v>656</v>
      </c>
      <c r="R198" s="80"/>
      <c r="S198" s="80"/>
      <c r="T198" s="80"/>
      <c r="U198" s="80"/>
      <c r="V198" s="80"/>
      <c r="W198" s="80"/>
      <c r="X198" s="80"/>
      <c r="Y198" s="81"/>
      <c r="Z198" s="81"/>
    </row>
    <row r="199" spans="1:26" ht="137.25" customHeight="1" x14ac:dyDescent="0.3">
      <c r="A199" s="154"/>
      <c r="B199" s="154"/>
      <c r="C199" s="90">
        <v>133</v>
      </c>
      <c r="D199" s="29" t="s">
        <v>1558</v>
      </c>
      <c r="E199" s="52" t="s">
        <v>740</v>
      </c>
      <c r="F199" s="91"/>
      <c r="G199" s="91">
        <v>44621</v>
      </c>
      <c r="H199" s="91">
        <v>44926</v>
      </c>
      <c r="I199" s="29" t="s">
        <v>1559</v>
      </c>
      <c r="J199" s="93" t="s">
        <v>1560</v>
      </c>
      <c r="K199" s="29" t="s">
        <v>1561</v>
      </c>
      <c r="L199" s="29" t="s">
        <v>1562</v>
      </c>
      <c r="M199" s="29" t="s">
        <v>1563</v>
      </c>
      <c r="N199" s="29" t="s">
        <v>1386</v>
      </c>
      <c r="O199" s="29"/>
      <c r="P199" s="29"/>
      <c r="Q199" s="29"/>
      <c r="R199" s="80"/>
      <c r="S199" s="80"/>
      <c r="T199" s="80"/>
      <c r="U199" s="80"/>
      <c r="V199" s="80"/>
      <c r="W199" s="80"/>
      <c r="X199" s="80"/>
      <c r="Y199" s="81"/>
      <c r="Z199" s="81"/>
    </row>
    <row r="200" spans="1:26" ht="39.75" customHeight="1" x14ac:dyDescent="0.3">
      <c r="A200" s="154"/>
      <c r="B200" s="154"/>
      <c r="C200" s="90">
        <v>134</v>
      </c>
      <c r="D200" s="29" t="s">
        <v>1564</v>
      </c>
      <c r="E200" s="52" t="s">
        <v>658</v>
      </c>
      <c r="F200" s="52" t="s">
        <v>740</v>
      </c>
      <c r="G200" s="91">
        <v>44621</v>
      </c>
      <c r="H200" s="91">
        <v>44926</v>
      </c>
      <c r="I200" s="29" t="s">
        <v>761</v>
      </c>
      <c r="J200" s="93" t="s">
        <v>1565</v>
      </c>
      <c r="K200" s="29" t="s">
        <v>1566</v>
      </c>
      <c r="L200" s="29" t="s">
        <v>1567</v>
      </c>
      <c r="M200" s="29" t="s">
        <v>1568</v>
      </c>
      <c r="N200" s="29" t="s">
        <v>1386</v>
      </c>
      <c r="O200" s="29"/>
      <c r="P200" s="29"/>
      <c r="Q200" s="29"/>
      <c r="R200" s="80"/>
      <c r="S200" s="80"/>
      <c r="T200" s="80"/>
      <c r="U200" s="80"/>
      <c r="V200" s="80"/>
      <c r="W200" s="80"/>
      <c r="X200" s="80"/>
      <c r="Y200" s="81"/>
      <c r="Z200" s="81"/>
    </row>
    <row r="201" spans="1:26" ht="39.75" customHeight="1" x14ac:dyDescent="0.3">
      <c r="A201" s="154"/>
      <c r="B201" s="154"/>
      <c r="C201" s="90">
        <v>135</v>
      </c>
      <c r="D201" s="29" t="s">
        <v>1569</v>
      </c>
      <c r="E201" s="52" t="s">
        <v>740</v>
      </c>
      <c r="F201" s="91"/>
      <c r="G201" s="91">
        <v>44621</v>
      </c>
      <c r="H201" s="91">
        <v>44926</v>
      </c>
      <c r="I201" s="29" t="s">
        <v>749</v>
      </c>
      <c r="J201" s="93" t="s">
        <v>1570</v>
      </c>
      <c r="K201" s="29" t="s">
        <v>761</v>
      </c>
      <c r="L201" s="29" t="s">
        <v>1571</v>
      </c>
      <c r="M201" s="29" t="s">
        <v>1572</v>
      </c>
      <c r="N201" s="29" t="s">
        <v>1573</v>
      </c>
      <c r="O201" s="29"/>
      <c r="P201" s="29"/>
      <c r="Q201" s="29"/>
      <c r="R201" s="80"/>
      <c r="S201" s="80"/>
      <c r="T201" s="80"/>
      <c r="U201" s="80"/>
      <c r="V201" s="80"/>
      <c r="W201" s="80"/>
      <c r="X201" s="80"/>
      <c r="Y201" s="81"/>
      <c r="Z201" s="81"/>
    </row>
    <row r="202" spans="1:26" ht="39.75" customHeight="1" x14ac:dyDescent="0.3">
      <c r="A202" s="154"/>
      <c r="B202" s="154"/>
      <c r="C202" s="90">
        <v>136</v>
      </c>
      <c r="D202" s="29" t="s">
        <v>1574</v>
      </c>
      <c r="E202" s="91" t="s">
        <v>1575</v>
      </c>
      <c r="F202" s="52" t="s">
        <v>740</v>
      </c>
      <c r="G202" s="91">
        <v>44565</v>
      </c>
      <c r="H202" s="91">
        <v>44926</v>
      </c>
      <c r="I202" s="29" t="s">
        <v>1576</v>
      </c>
      <c r="J202" s="93" t="s">
        <v>1577</v>
      </c>
      <c r="K202" s="29" t="s">
        <v>1578</v>
      </c>
      <c r="L202" s="29" t="s">
        <v>1579</v>
      </c>
      <c r="M202" s="29" t="s">
        <v>1580</v>
      </c>
      <c r="N202" s="29" t="s">
        <v>1581</v>
      </c>
      <c r="O202" s="29"/>
      <c r="P202" s="29"/>
      <c r="Q202" s="29"/>
      <c r="R202" s="80"/>
      <c r="S202" s="80"/>
      <c r="T202" s="80"/>
      <c r="U202" s="80"/>
      <c r="V202" s="80"/>
      <c r="W202" s="80"/>
      <c r="X202" s="80"/>
      <c r="Y202" s="81"/>
      <c r="Z202" s="81"/>
    </row>
    <row r="203" spans="1:26" ht="39.75" customHeight="1" x14ac:dyDescent="0.3">
      <c r="A203" s="154"/>
      <c r="B203" s="155"/>
      <c r="C203" s="90">
        <v>137</v>
      </c>
      <c r="D203" s="29" t="s">
        <v>1582</v>
      </c>
      <c r="E203" s="52" t="s">
        <v>740</v>
      </c>
      <c r="F203" s="52"/>
      <c r="G203" s="91">
        <v>44621</v>
      </c>
      <c r="H203" s="91">
        <v>44926</v>
      </c>
      <c r="I203" s="29" t="s">
        <v>1583</v>
      </c>
      <c r="J203" s="93" t="s">
        <v>1584</v>
      </c>
      <c r="K203" s="29" t="s">
        <v>1585</v>
      </c>
      <c r="L203" s="29" t="s">
        <v>1586</v>
      </c>
      <c r="M203" s="29" t="s">
        <v>1587</v>
      </c>
      <c r="N203" s="29" t="s">
        <v>1588</v>
      </c>
      <c r="O203" s="29"/>
      <c r="P203" s="29"/>
      <c r="Q203" s="29"/>
      <c r="R203" s="80"/>
      <c r="S203" s="80"/>
      <c r="T203" s="80"/>
      <c r="U203" s="80"/>
      <c r="V203" s="80"/>
      <c r="W203" s="80"/>
      <c r="X203" s="80"/>
      <c r="Y203" s="81"/>
      <c r="Z203" s="81"/>
    </row>
    <row r="204" spans="1:26" ht="39.75" customHeight="1" x14ac:dyDescent="0.3">
      <c r="A204" s="154"/>
      <c r="B204" s="173" t="s">
        <v>540</v>
      </c>
      <c r="C204" s="171" t="s">
        <v>541</v>
      </c>
      <c r="D204" s="165"/>
      <c r="E204" s="165"/>
      <c r="F204" s="165"/>
      <c r="G204" s="165"/>
      <c r="H204" s="166"/>
      <c r="I204" s="172" t="s">
        <v>641</v>
      </c>
      <c r="J204" s="165"/>
      <c r="K204" s="165"/>
      <c r="L204" s="165"/>
      <c r="M204" s="165"/>
      <c r="N204" s="165"/>
      <c r="O204" s="165"/>
      <c r="P204" s="165"/>
      <c r="Q204" s="166"/>
      <c r="R204" s="80"/>
      <c r="S204" s="80"/>
      <c r="T204" s="80"/>
      <c r="U204" s="80"/>
      <c r="V204" s="80"/>
      <c r="W204" s="80"/>
      <c r="X204" s="80"/>
      <c r="Y204" s="81"/>
      <c r="Z204" s="81"/>
    </row>
    <row r="205" spans="1:26" ht="39.75" customHeight="1" x14ac:dyDescent="0.3">
      <c r="A205" s="154"/>
      <c r="B205" s="154"/>
      <c r="C205" s="85" t="s">
        <v>642</v>
      </c>
      <c r="D205" s="85" t="s">
        <v>691</v>
      </c>
      <c r="E205" s="85" t="s">
        <v>644</v>
      </c>
      <c r="F205" s="86" t="s">
        <v>645</v>
      </c>
      <c r="G205" s="87" t="s">
        <v>646</v>
      </c>
      <c r="H205" s="87" t="s">
        <v>647</v>
      </c>
      <c r="I205" s="85" t="s">
        <v>648</v>
      </c>
      <c r="J205" s="99" t="s">
        <v>649</v>
      </c>
      <c r="K205" s="85" t="s">
        <v>650</v>
      </c>
      <c r="L205" s="89" t="s">
        <v>651</v>
      </c>
      <c r="M205" s="85" t="s">
        <v>652</v>
      </c>
      <c r="N205" s="89" t="s">
        <v>653</v>
      </c>
      <c r="O205" s="85" t="s">
        <v>654</v>
      </c>
      <c r="P205" s="89" t="s">
        <v>655</v>
      </c>
      <c r="Q205" s="85" t="s">
        <v>656</v>
      </c>
      <c r="R205" s="80"/>
      <c r="S205" s="80"/>
      <c r="T205" s="80"/>
      <c r="U205" s="80"/>
      <c r="V205" s="80"/>
      <c r="W205" s="80"/>
      <c r="X205" s="80"/>
      <c r="Y205" s="81"/>
      <c r="Z205" s="81"/>
    </row>
    <row r="206" spans="1:26" ht="39.75" customHeight="1" x14ac:dyDescent="0.3">
      <c r="A206" s="154"/>
      <c r="B206" s="154"/>
      <c r="C206" s="90">
        <v>138</v>
      </c>
      <c r="D206" s="94" t="s">
        <v>1589</v>
      </c>
      <c r="E206" s="48" t="s">
        <v>443</v>
      </c>
      <c r="F206" s="48" t="s">
        <v>562</v>
      </c>
      <c r="G206" s="97">
        <v>44564</v>
      </c>
      <c r="H206" s="97">
        <v>44567</v>
      </c>
      <c r="I206" s="100" t="s">
        <v>1590</v>
      </c>
      <c r="J206" s="100" t="s">
        <v>1591</v>
      </c>
      <c r="K206" s="93" t="s">
        <v>1592</v>
      </c>
      <c r="L206" s="29" t="s">
        <v>1593</v>
      </c>
      <c r="M206" s="29" t="s">
        <v>1594</v>
      </c>
      <c r="N206" s="29" t="s">
        <v>1595</v>
      </c>
      <c r="O206" s="29"/>
      <c r="P206" s="29"/>
      <c r="Q206" s="29"/>
      <c r="R206" s="111"/>
      <c r="S206" s="80"/>
      <c r="T206" s="80"/>
      <c r="U206" s="80"/>
      <c r="V206" s="80"/>
      <c r="W206" s="80"/>
      <c r="X206" s="80"/>
      <c r="Y206" s="81"/>
      <c r="Z206" s="81"/>
    </row>
    <row r="207" spans="1:26" ht="39.75" customHeight="1" x14ac:dyDescent="0.3">
      <c r="A207" s="154"/>
      <c r="B207" s="154"/>
      <c r="C207" s="90">
        <v>139</v>
      </c>
      <c r="D207" s="94" t="s">
        <v>1596</v>
      </c>
      <c r="E207" s="48" t="s">
        <v>562</v>
      </c>
      <c r="F207" s="97"/>
      <c r="G207" s="97">
        <v>44562</v>
      </c>
      <c r="H207" s="97">
        <v>44926</v>
      </c>
      <c r="I207" s="45" t="s">
        <v>1597</v>
      </c>
      <c r="J207" s="100" t="s">
        <v>1598</v>
      </c>
      <c r="K207" s="29" t="s">
        <v>1599</v>
      </c>
      <c r="L207" s="29" t="s">
        <v>1600</v>
      </c>
      <c r="M207" s="139" t="s">
        <v>1601</v>
      </c>
      <c r="N207" s="29" t="s">
        <v>1602</v>
      </c>
      <c r="O207" s="29"/>
      <c r="P207" s="29"/>
      <c r="Q207" s="29"/>
      <c r="R207" s="111"/>
      <c r="S207" s="80"/>
      <c r="T207" s="80"/>
      <c r="U207" s="80"/>
      <c r="V207" s="80"/>
      <c r="W207" s="80"/>
      <c r="X207" s="80"/>
      <c r="Y207" s="81"/>
      <c r="Z207" s="81"/>
    </row>
    <row r="208" spans="1:26" ht="39.75" customHeight="1" x14ac:dyDescent="0.3">
      <c r="A208" s="154"/>
      <c r="B208" s="154"/>
      <c r="C208" s="90">
        <v>140</v>
      </c>
      <c r="D208" s="94" t="s">
        <v>1603</v>
      </c>
      <c r="E208" s="48" t="s">
        <v>543</v>
      </c>
      <c r="F208" s="97"/>
      <c r="G208" s="97">
        <v>44593</v>
      </c>
      <c r="H208" s="97">
        <v>44926</v>
      </c>
      <c r="I208" s="100" t="s">
        <v>1604</v>
      </c>
      <c r="J208" s="100" t="s">
        <v>1605</v>
      </c>
      <c r="K208" s="93" t="s">
        <v>1606</v>
      </c>
      <c r="L208" s="100" t="s">
        <v>1607</v>
      </c>
      <c r="M208" s="31" t="s">
        <v>1608</v>
      </c>
      <c r="N208" s="29" t="s">
        <v>1609</v>
      </c>
      <c r="O208" s="29"/>
      <c r="P208" s="29"/>
      <c r="Q208" s="29"/>
      <c r="R208" s="111"/>
      <c r="S208" s="80"/>
      <c r="T208" s="80"/>
      <c r="U208" s="80"/>
      <c r="V208" s="80"/>
      <c r="W208" s="80"/>
      <c r="X208" s="80"/>
      <c r="Y208" s="81"/>
      <c r="Z208" s="81"/>
    </row>
    <row r="209" spans="1:26" ht="39.75" customHeight="1" x14ac:dyDescent="0.3">
      <c r="A209" s="154"/>
      <c r="B209" s="154"/>
      <c r="C209" s="90">
        <v>141</v>
      </c>
      <c r="D209" s="94" t="s">
        <v>1610</v>
      </c>
      <c r="E209" s="48" t="s">
        <v>543</v>
      </c>
      <c r="F209" s="97"/>
      <c r="G209" s="97">
        <v>44810</v>
      </c>
      <c r="H209" s="97">
        <v>44817</v>
      </c>
      <c r="I209" s="100" t="s">
        <v>1611</v>
      </c>
      <c r="J209" s="100" t="s">
        <v>1612</v>
      </c>
      <c r="K209" s="140" t="s">
        <v>1611</v>
      </c>
      <c r="L209" s="100" t="s">
        <v>1612</v>
      </c>
      <c r="M209" s="29" t="s">
        <v>1613</v>
      </c>
      <c r="N209" s="29" t="s">
        <v>1614</v>
      </c>
      <c r="O209" s="29"/>
      <c r="P209" s="29"/>
      <c r="Q209" s="29"/>
      <c r="R209" s="111"/>
      <c r="S209" s="80"/>
      <c r="T209" s="80"/>
      <c r="U209" s="80"/>
      <c r="V209" s="80"/>
      <c r="W209" s="80"/>
      <c r="X209" s="80"/>
      <c r="Y209" s="81"/>
      <c r="Z209" s="81"/>
    </row>
    <row r="210" spans="1:26" ht="48.75" customHeight="1" x14ac:dyDescent="0.3">
      <c r="A210" s="154"/>
      <c r="B210" s="155"/>
      <c r="C210" s="90">
        <v>142</v>
      </c>
      <c r="D210" s="94" t="s">
        <v>1615</v>
      </c>
      <c r="E210" s="48" t="s">
        <v>543</v>
      </c>
      <c r="F210" s="97" t="s">
        <v>1616</v>
      </c>
      <c r="G210" s="97">
        <v>44593</v>
      </c>
      <c r="H210" s="97">
        <v>44926</v>
      </c>
      <c r="I210" s="100" t="s">
        <v>1617</v>
      </c>
      <c r="J210" s="100" t="s">
        <v>1618</v>
      </c>
      <c r="K210" s="140" t="s">
        <v>1619</v>
      </c>
      <c r="L210" s="29" t="s">
        <v>1620</v>
      </c>
      <c r="M210" s="29" t="s">
        <v>1621</v>
      </c>
      <c r="N210" s="29" t="s">
        <v>1622</v>
      </c>
      <c r="O210" s="29"/>
      <c r="P210" s="29"/>
      <c r="Q210" s="29"/>
      <c r="R210" s="111"/>
      <c r="S210" s="80"/>
      <c r="T210" s="80"/>
      <c r="U210" s="80"/>
      <c r="V210" s="80"/>
      <c r="W210" s="80"/>
      <c r="X210" s="80"/>
      <c r="Y210" s="81"/>
      <c r="Z210" s="81"/>
    </row>
    <row r="211" spans="1:26" ht="39.75" customHeight="1" x14ac:dyDescent="0.3">
      <c r="A211" s="154"/>
      <c r="B211" s="173" t="s">
        <v>559</v>
      </c>
      <c r="C211" s="171" t="s">
        <v>560</v>
      </c>
      <c r="D211" s="165"/>
      <c r="E211" s="165"/>
      <c r="F211" s="165"/>
      <c r="G211" s="165"/>
      <c r="H211" s="166"/>
      <c r="I211" s="172" t="s">
        <v>641</v>
      </c>
      <c r="J211" s="165"/>
      <c r="K211" s="165"/>
      <c r="L211" s="165"/>
      <c r="M211" s="165"/>
      <c r="N211" s="165"/>
      <c r="O211" s="165"/>
      <c r="P211" s="165"/>
      <c r="Q211" s="166"/>
      <c r="R211" s="80"/>
      <c r="S211" s="80"/>
      <c r="T211" s="80"/>
      <c r="U211" s="80"/>
      <c r="V211" s="80"/>
      <c r="W211" s="80"/>
      <c r="X211" s="80"/>
      <c r="Y211" s="81"/>
      <c r="Z211" s="81"/>
    </row>
    <row r="212" spans="1:26" ht="39.75" customHeight="1" x14ac:dyDescent="0.3">
      <c r="A212" s="154"/>
      <c r="B212" s="154"/>
      <c r="C212" s="85" t="s">
        <v>642</v>
      </c>
      <c r="D212" s="85" t="s">
        <v>691</v>
      </c>
      <c r="E212" s="85" t="s">
        <v>644</v>
      </c>
      <c r="F212" s="86" t="s">
        <v>645</v>
      </c>
      <c r="G212" s="87" t="s">
        <v>646</v>
      </c>
      <c r="H212" s="87" t="s">
        <v>647</v>
      </c>
      <c r="I212" s="85" t="s">
        <v>648</v>
      </c>
      <c r="J212" s="99" t="s">
        <v>649</v>
      </c>
      <c r="K212" s="85" t="s">
        <v>650</v>
      </c>
      <c r="L212" s="89" t="s">
        <v>651</v>
      </c>
      <c r="M212" s="141" t="s">
        <v>652</v>
      </c>
      <c r="N212" s="89" t="s">
        <v>653</v>
      </c>
      <c r="O212" s="85" t="s">
        <v>654</v>
      </c>
      <c r="P212" s="89" t="s">
        <v>655</v>
      </c>
      <c r="Q212" s="85" t="s">
        <v>656</v>
      </c>
      <c r="R212" s="80"/>
      <c r="S212" s="80"/>
      <c r="T212" s="80"/>
      <c r="U212" s="80"/>
      <c r="V212" s="80"/>
      <c r="W212" s="80"/>
      <c r="X212" s="80"/>
      <c r="Y212" s="81"/>
      <c r="Z212" s="81"/>
    </row>
    <row r="213" spans="1:26" ht="39.75" customHeight="1" x14ac:dyDescent="0.3">
      <c r="A213" s="154"/>
      <c r="B213" s="154"/>
      <c r="C213" s="90">
        <v>143</v>
      </c>
      <c r="D213" s="94" t="s">
        <v>1623</v>
      </c>
      <c r="E213" s="48" t="s">
        <v>562</v>
      </c>
      <c r="F213" s="97" t="s">
        <v>563</v>
      </c>
      <c r="G213" s="97">
        <v>44593</v>
      </c>
      <c r="H213" s="97">
        <v>44651</v>
      </c>
      <c r="I213" s="29" t="s">
        <v>1624</v>
      </c>
      <c r="J213" s="93" t="s">
        <v>1625</v>
      </c>
      <c r="K213" s="29" t="s">
        <v>1626</v>
      </c>
      <c r="L213" s="32" t="s">
        <v>1627</v>
      </c>
      <c r="M213" s="142" t="s">
        <v>1628</v>
      </c>
      <c r="N213" s="143" t="s">
        <v>1627</v>
      </c>
      <c r="O213" s="29"/>
      <c r="P213" s="29"/>
      <c r="Q213" s="29"/>
      <c r="R213" s="80"/>
      <c r="S213" s="80"/>
      <c r="T213" s="80"/>
      <c r="U213" s="80"/>
      <c r="V213" s="80"/>
      <c r="W213" s="80"/>
      <c r="X213" s="80"/>
      <c r="Y213" s="81"/>
      <c r="Z213" s="81"/>
    </row>
    <row r="214" spans="1:26" ht="51" customHeight="1" x14ac:dyDescent="0.3">
      <c r="A214" s="154"/>
      <c r="B214" s="154"/>
      <c r="C214" s="90">
        <v>144</v>
      </c>
      <c r="D214" s="94" t="s">
        <v>1629</v>
      </c>
      <c r="E214" s="48" t="s">
        <v>562</v>
      </c>
      <c r="F214" s="97" t="s">
        <v>563</v>
      </c>
      <c r="G214" s="97">
        <v>44652</v>
      </c>
      <c r="H214" s="97">
        <v>44925</v>
      </c>
      <c r="I214" s="29" t="s">
        <v>1630</v>
      </c>
      <c r="J214" s="93" t="s">
        <v>1631</v>
      </c>
      <c r="K214" s="29" t="s">
        <v>1632</v>
      </c>
      <c r="L214" s="32" t="s">
        <v>1633</v>
      </c>
      <c r="M214" s="144" t="s">
        <v>1634</v>
      </c>
      <c r="N214" s="143" t="s">
        <v>1635</v>
      </c>
      <c r="O214" s="29"/>
      <c r="P214" s="29"/>
      <c r="Q214" s="29"/>
      <c r="R214" s="80"/>
      <c r="S214" s="80"/>
      <c r="T214" s="80"/>
      <c r="U214" s="80"/>
      <c r="V214" s="80"/>
      <c r="W214" s="80"/>
      <c r="X214" s="80"/>
      <c r="Y214" s="81"/>
      <c r="Z214" s="81"/>
    </row>
    <row r="215" spans="1:26" ht="39.75" customHeight="1" x14ac:dyDescent="0.3">
      <c r="A215" s="155"/>
      <c r="B215" s="155"/>
      <c r="C215" s="90">
        <v>145</v>
      </c>
      <c r="D215" s="94" t="s">
        <v>1636</v>
      </c>
      <c r="E215" s="48" t="s">
        <v>562</v>
      </c>
      <c r="F215" s="97" t="s">
        <v>563</v>
      </c>
      <c r="G215" s="97">
        <v>44563</v>
      </c>
      <c r="H215" s="97">
        <v>44895</v>
      </c>
      <c r="I215" s="29" t="s">
        <v>1637</v>
      </c>
      <c r="J215" s="93" t="s">
        <v>1638</v>
      </c>
      <c r="K215" s="29" t="s">
        <v>1639</v>
      </c>
      <c r="L215" s="29" t="s">
        <v>1640</v>
      </c>
      <c r="M215" s="21" t="s">
        <v>1641</v>
      </c>
      <c r="N215" s="29" t="s">
        <v>1642</v>
      </c>
      <c r="O215" s="29"/>
      <c r="P215" s="29"/>
      <c r="Q215" s="29"/>
      <c r="R215" s="80"/>
      <c r="S215" s="80"/>
      <c r="T215" s="80"/>
      <c r="U215" s="80"/>
      <c r="V215" s="80"/>
      <c r="W215" s="80"/>
      <c r="X215" s="80"/>
      <c r="Y215" s="81"/>
      <c r="Z215" s="81"/>
    </row>
    <row r="216" spans="1:26" ht="39.75" customHeight="1" x14ac:dyDescent="0.3">
      <c r="A216" s="82" t="s">
        <v>5</v>
      </c>
      <c r="B216" s="82" t="s">
        <v>6</v>
      </c>
      <c r="C216" s="172" t="s">
        <v>640</v>
      </c>
      <c r="D216" s="165"/>
      <c r="E216" s="165"/>
      <c r="F216" s="165"/>
      <c r="G216" s="165"/>
      <c r="H216" s="166"/>
      <c r="I216" s="172"/>
      <c r="J216" s="165"/>
      <c r="K216" s="165"/>
      <c r="L216" s="165"/>
      <c r="M216" s="165"/>
      <c r="N216" s="165"/>
      <c r="O216" s="165"/>
      <c r="P216" s="165"/>
      <c r="Q216" s="166"/>
      <c r="R216" s="80"/>
      <c r="S216" s="80"/>
      <c r="T216" s="80"/>
      <c r="U216" s="80"/>
      <c r="V216" s="80"/>
      <c r="W216" s="80"/>
      <c r="X216" s="80"/>
      <c r="Y216" s="81"/>
      <c r="Z216" s="81"/>
    </row>
    <row r="217" spans="1:26" ht="39.75" customHeight="1" x14ac:dyDescent="0.3">
      <c r="A217" s="170" t="s">
        <v>578</v>
      </c>
      <c r="B217" s="173" t="s">
        <v>579</v>
      </c>
      <c r="C217" s="171" t="s">
        <v>580</v>
      </c>
      <c r="D217" s="165"/>
      <c r="E217" s="165"/>
      <c r="F217" s="165"/>
      <c r="G217" s="165"/>
      <c r="H217" s="166"/>
      <c r="I217" s="172" t="s">
        <v>641</v>
      </c>
      <c r="J217" s="165"/>
      <c r="K217" s="165"/>
      <c r="L217" s="165"/>
      <c r="M217" s="165"/>
      <c r="N217" s="165"/>
      <c r="O217" s="165"/>
      <c r="P217" s="165"/>
      <c r="Q217" s="166"/>
      <c r="R217" s="80"/>
      <c r="S217" s="80"/>
      <c r="T217" s="80"/>
      <c r="U217" s="80"/>
      <c r="V217" s="80"/>
      <c r="W217" s="80"/>
      <c r="X217" s="80"/>
      <c r="Y217" s="81"/>
      <c r="Z217" s="81"/>
    </row>
    <row r="218" spans="1:26" ht="39.75" customHeight="1" x14ac:dyDescent="0.3">
      <c r="A218" s="154"/>
      <c r="B218" s="154"/>
      <c r="C218" s="85" t="s">
        <v>642</v>
      </c>
      <c r="D218" s="85" t="s">
        <v>691</v>
      </c>
      <c r="E218" s="85" t="s">
        <v>644</v>
      </c>
      <c r="F218" s="86" t="s">
        <v>645</v>
      </c>
      <c r="G218" s="87" t="s">
        <v>646</v>
      </c>
      <c r="H218" s="87" t="s">
        <v>647</v>
      </c>
      <c r="I218" s="85" t="s">
        <v>648</v>
      </c>
      <c r="J218" s="99" t="s">
        <v>649</v>
      </c>
      <c r="K218" s="85" t="s">
        <v>650</v>
      </c>
      <c r="L218" s="89" t="s">
        <v>651</v>
      </c>
      <c r="M218" s="85" t="s">
        <v>652</v>
      </c>
      <c r="N218" s="89" t="s">
        <v>653</v>
      </c>
      <c r="O218" s="85" t="s">
        <v>654</v>
      </c>
      <c r="P218" s="89" t="s">
        <v>655</v>
      </c>
      <c r="Q218" s="85" t="s">
        <v>656</v>
      </c>
      <c r="R218" s="80"/>
      <c r="S218" s="80"/>
      <c r="T218" s="80"/>
      <c r="U218" s="80"/>
      <c r="V218" s="80"/>
      <c r="W218" s="80"/>
      <c r="X218" s="80"/>
      <c r="Y218" s="81"/>
      <c r="Z218" s="81"/>
    </row>
    <row r="219" spans="1:26" ht="39.75" customHeight="1" x14ac:dyDescent="0.3">
      <c r="A219" s="154"/>
      <c r="B219" s="154"/>
      <c r="C219" s="90">
        <v>146</v>
      </c>
      <c r="D219" s="93" t="s">
        <v>1643</v>
      </c>
      <c r="E219" s="48" t="s">
        <v>582</v>
      </c>
      <c r="F219" s="52" t="s">
        <v>480</v>
      </c>
      <c r="G219" s="91">
        <v>44563</v>
      </c>
      <c r="H219" s="91">
        <v>44592</v>
      </c>
      <c r="I219" s="145" t="s">
        <v>1644</v>
      </c>
      <c r="J219" s="93" t="s">
        <v>1645</v>
      </c>
      <c r="K219" s="29" t="s">
        <v>1646</v>
      </c>
      <c r="L219" s="29" t="s">
        <v>1647</v>
      </c>
      <c r="M219" s="29" t="s">
        <v>1647</v>
      </c>
      <c r="N219" s="29" t="s">
        <v>1648</v>
      </c>
      <c r="O219" s="29"/>
      <c r="P219" s="29"/>
      <c r="Q219" s="29"/>
      <c r="R219" s="80"/>
      <c r="S219" s="80"/>
      <c r="T219" s="80"/>
      <c r="U219" s="80"/>
      <c r="V219" s="80"/>
      <c r="W219" s="80"/>
      <c r="X219" s="80"/>
      <c r="Y219" s="81"/>
      <c r="Z219" s="81"/>
    </row>
    <row r="220" spans="1:26" ht="77.25" customHeight="1" x14ac:dyDescent="0.3">
      <c r="A220" s="154"/>
      <c r="B220" s="154"/>
      <c r="C220" s="90">
        <v>147</v>
      </c>
      <c r="D220" s="47" t="s">
        <v>1649</v>
      </c>
      <c r="E220" s="48" t="s">
        <v>582</v>
      </c>
      <c r="F220" s="48"/>
      <c r="G220" s="91">
        <v>44563</v>
      </c>
      <c r="H220" s="91">
        <v>44712</v>
      </c>
      <c r="I220" s="93" t="s">
        <v>1650</v>
      </c>
      <c r="J220" s="47" t="s">
        <v>1651</v>
      </c>
      <c r="K220" s="29" t="s">
        <v>1652</v>
      </c>
      <c r="L220" s="29" t="s">
        <v>1653</v>
      </c>
      <c r="M220" s="29" t="s">
        <v>1654</v>
      </c>
      <c r="N220" s="29" t="s">
        <v>1655</v>
      </c>
      <c r="O220" s="29"/>
      <c r="P220" s="29"/>
      <c r="Q220" s="29"/>
      <c r="R220" s="80"/>
      <c r="S220" s="80"/>
      <c r="T220" s="80"/>
      <c r="U220" s="80"/>
      <c r="V220" s="80"/>
      <c r="W220" s="80"/>
      <c r="X220" s="80"/>
      <c r="Y220" s="81"/>
      <c r="Z220" s="81"/>
    </row>
    <row r="221" spans="1:26" ht="39.75" customHeight="1" x14ac:dyDescent="0.3">
      <c r="A221" s="154"/>
      <c r="B221" s="154"/>
      <c r="C221" s="90">
        <v>148</v>
      </c>
      <c r="D221" s="47" t="s">
        <v>1656</v>
      </c>
      <c r="E221" s="48" t="s">
        <v>582</v>
      </c>
      <c r="F221" s="48"/>
      <c r="G221" s="97">
        <v>44593</v>
      </c>
      <c r="H221" s="97">
        <v>44772</v>
      </c>
      <c r="I221" s="93" t="s">
        <v>1657</v>
      </c>
      <c r="J221" s="93" t="s">
        <v>1658</v>
      </c>
      <c r="K221" s="29" t="s">
        <v>1659</v>
      </c>
      <c r="L221" s="29" t="s">
        <v>1660</v>
      </c>
      <c r="M221" s="29" t="s">
        <v>1661</v>
      </c>
      <c r="N221" s="29" t="s">
        <v>1655</v>
      </c>
      <c r="O221" s="29"/>
      <c r="P221" s="29"/>
      <c r="Q221" s="29"/>
      <c r="R221" s="80"/>
      <c r="S221" s="80"/>
      <c r="T221" s="80"/>
      <c r="U221" s="80"/>
      <c r="V221" s="80"/>
      <c r="W221" s="80"/>
      <c r="X221" s="80"/>
      <c r="Y221" s="81"/>
      <c r="Z221" s="81"/>
    </row>
    <row r="222" spans="1:26" ht="39.75" customHeight="1" x14ac:dyDescent="0.3">
      <c r="A222" s="154"/>
      <c r="B222" s="154"/>
      <c r="C222" s="90">
        <v>149</v>
      </c>
      <c r="D222" s="47" t="s">
        <v>1662</v>
      </c>
      <c r="E222" s="48" t="s">
        <v>582</v>
      </c>
      <c r="F222" s="48"/>
      <c r="G222" s="97" t="s">
        <v>1663</v>
      </c>
      <c r="H222" s="97">
        <v>44926</v>
      </c>
      <c r="I222" s="93" t="s">
        <v>1657</v>
      </c>
      <c r="J222" s="93" t="s">
        <v>1664</v>
      </c>
      <c r="K222" s="146" t="s">
        <v>1665</v>
      </c>
      <c r="L222" s="93" t="s">
        <v>1664</v>
      </c>
      <c r="M222" s="29" t="s">
        <v>1661</v>
      </c>
      <c r="N222" s="29" t="s">
        <v>1655</v>
      </c>
      <c r="O222" s="29"/>
      <c r="P222" s="29"/>
      <c r="Q222" s="29"/>
      <c r="R222" s="80"/>
      <c r="S222" s="80"/>
      <c r="T222" s="80"/>
      <c r="U222" s="80"/>
      <c r="V222" s="80"/>
      <c r="W222" s="80"/>
      <c r="X222" s="80"/>
      <c r="Y222" s="81"/>
      <c r="Z222" s="81"/>
    </row>
    <row r="223" spans="1:26" ht="39.75" customHeight="1" x14ac:dyDescent="0.3">
      <c r="A223" s="154"/>
      <c r="B223" s="154"/>
      <c r="C223" s="90">
        <v>150</v>
      </c>
      <c r="D223" s="47" t="s">
        <v>1666</v>
      </c>
      <c r="E223" s="48" t="s">
        <v>582</v>
      </c>
      <c r="F223" s="48"/>
      <c r="G223" s="97">
        <v>44652</v>
      </c>
      <c r="H223" s="97">
        <v>44926</v>
      </c>
      <c r="I223" s="147" t="s">
        <v>1667</v>
      </c>
      <c r="J223" s="93" t="s">
        <v>1668</v>
      </c>
      <c r="K223" s="29" t="s">
        <v>1669</v>
      </c>
      <c r="L223" s="29" t="s">
        <v>1670</v>
      </c>
      <c r="M223" s="29" t="s">
        <v>1661</v>
      </c>
      <c r="N223" s="29" t="s">
        <v>1655</v>
      </c>
      <c r="O223" s="29"/>
      <c r="P223" s="29"/>
      <c r="Q223" s="29"/>
      <c r="R223" s="80"/>
      <c r="S223" s="80"/>
      <c r="T223" s="80"/>
      <c r="U223" s="80"/>
      <c r="V223" s="80"/>
      <c r="W223" s="80"/>
      <c r="X223" s="80"/>
      <c r="Y223" s="81"/>
      <c r="Z223" s="81"/>
    </row>
    <row r="224" spans="1:26" ht="39.75" customHeight="1" x14ac:dyDescent="0.3">
      <c r="A224" s="154"/>
      <c r="B224" s="154"/>
      <c r="C224" s="90">
        <v>151</v>
      </c>
      <c r="D224" s="94" t="s">
        <v>1671</v>
      </c>
      <c r="E224" s="48" t="s">
        <v>1277</v>
      </c>
      <c r="F224" s="148"/>
      <c r="G224" s="148">
        <v>44562</v>
      </c>
      <c r="H224" s="97" t="s">
        <v>1545</v>
      </c>
      <c r="I224" s="93" t="s">
        <v>1672</v>
      </c>
      <c r="J224" s="93" t="s">
        <v>1673</v>
      </c>
      <c r="K224" s="93" t="s">
        <v>1674</v>
      </c>
      <c r="L224" s="29" t="s">
        <v>1675</v>
      </c>
      <c r="M224" s="29" t="s">
        <v>1676</v>
      </c>
      <c r="N224" s="29" t="s">
        <v>1677</v>
      </c>
      <c r="O224" s="29"/>
      <c r="P224" s="29"/>
      <c r="Q224" s="29"/>
      <c r="R224" s="80"/>
      <c r="S224" s="80"/>
      <c r="T224" s="80"/>
      <c r="U224" s="80"/>
      <c r="V224" s="80"/>
      <c r="W224" s="80"/>
      <c r="X224" s="80"/>
      <c r="Y224" s="81"/>
      <c r="Z224" s="81"/>
    </row>
    <row r="225" spans="1:26" ht="69" customHeight="1" x14ac:dyDescent="0.3">
      <c r="A225" s="154"/>
      <c r="B225" s="154"/>
      <c r="C225" s="90">
        <v>152</v>
      </c>
      <c r="D225" s="94" t="s">
        <v>1678</v>
      </c>
      <c r="E225" s="48" t="s">
        <v>1277</v>
      </c>
      <c r="F225" s="48" t="s">
        <v>582</v>
      </c>
      <c r="G225" s="148">
        <v>44593</v>
      </c>
      <c r="H225" s="97" t="s">
        <v>1545</v>
      </c>
      <c r="I225" s="93" t="s">
        <v>1679</v>
      </c>
      <c r="J225" s="93" t="s">
        <v>1680</v>
      </c>
      <c r="K225" s="140" t="s">
        <v>1681</v>
      </c>
      <c r="L225" s="29" t="s">
        <v>1682</v>
      </c>
      <c r="M225" s="29" t="s">
        <v>1683</v>
      </c>
      <c r="N225" s="29" t="s">
        <v>1684</v>
      </c>
      <c r="O225" s="29"/>
      <c r="P225" s="29"/>
      <c r="Q225" s="29"/>
      <c r="R225" s="80"/>
      <c r="S225" s="80"/>
      <c r="T225" s="80"/>
      <c r="U225" s="80"/>
      <c r="V225" s="80"/>
      <c r="W225" s="80"/>
      <c r="X225" s="80"/>
      <c r="Y225" s="81"/>
      <c r="Z225" s="81"/>
    </row>
    <row r="226" spans="1:26" ht="39.75" customHeight="1" x14ac:dyDescent="0.3">
      <c r="A226" s="154"/>
      <c r="B226" s="154"/>
      <c r="C226" s="90">
        <v>153</v>
      </c>
      <c r="D226" s="94" t="s">
        <v>1685</v>
      </c>
      <c r="E226" s="48" t="s">
        <v>1277</v>
      </c>
      <c r="F226" s="48" t="s">
        <v>582</v>
      </c>
      <c r="G226" s="148">
        <v>44562</v>
      </c>
      <c r="H226" s="97" t="s">
        <v>1545</v>
      </c>
      <c r="I226" s="174" t="s">
        <v>1686</v>
      </c>
      <c r="J226" s="93" t="s">
        <v>1687</v>
      </c>
      <c r="K226" s="140" t="s">
        <v>1688</v>
      </c>
      <c r="L226" s="29" t="s">
        <v>1689</v>
      </c>
      <c r="M226" s="29" t="s">
        <v>1690</v>
      </c>
      <c r="N226" s="29" t="s">
        <v>1691</v>
      </c>
      <c r="O226" s="29"/>
      <c r="P226" s="29"/>
      <c r="Q226" s="29"/>
      <c r="R226" s="80"/>
      <c r="S226" s="80"/>
      <c r="T226" s="80"/>
      <c r="U226" s="80"/>
      <c r="V226" s="80"/>
      <c r="W226" s="80"/>
      <c r="X226" s="80"/>
      <c r="Y226" s="81"/>
      <c r="Z226" s="81"/>
    </row>
    <row r="227" spans="1:26" ht="39.75" customHeight="1" x14ac:dyDescent="0.3">
      <c r="A227" s="154"/>
      <c r="B227" s="154"/>
      <c r="C227" s="90">
        <v>154</v>
      </c>
      <c r="D227" s="94" t="s">
        <v>1692</v>
      </c>
      <c r="E227" s="48" t="s">
        <v>1277</v>
      </c>
      <c r="F227" s="48" t="s">
        <v>582</v>
      </c>
      <c r="G227" s="148">
        <v>44562</v>
      </c>
      <c r="H227" s="97" t="s">
        <v>1545</v>
      </c>
      <c r="I227" s="155"/>
      <c r="J227" s="93" t="s">
        <v>1687</v>
      </c>
      <c r="K227" s="140" t="s">
        <v>1693</v>
      </c>
      <c r="L227" s="29" t="s">
        <v>1694</v>
      </c>
      <c r="M227" s="29" t="s">
        <v>1695</v>
      </c>
      <c r="N227" s="29" t="s">
        <v>1696</v>
      </c>
      <c r="O227" s="29"/>
      <c r="P227" s="29"/>
      <c r="Q227" s="29"/>
      <c r="R227" s="80"/>
      <c r="S227" s="80"/>
      <c r="T227" s="80"/>
      <c r="U227" s="80"/>
      <c r="V227" s="80"/>
      <c r="W227" s="80"/>
      <c r="X227" s="80"/>
      <c r="Y227" s="81"/>
      <c r="Z227" s="81"/>
    </row>
    <row r="228" spans="1:26" ht="39.75" customHeight="1" x14ac:dyDescent="0.3">
      <c r="A228" s="154"/>
      <c r="B228" s="154"/>
      <c r="C228" s="90">
        <v>155</v>
      </c>
      <c r="D228" s="94" t="s">
        <v>1697</v>
      </c>
      <c r="E228" s="52" t="s">
        <v>562</v>
      </c>
      <c r="F228" s="52" t="s">
        <v>444</v>
      </c>
      <c r="G228" s="148">
        <v>44652</v>
      </c>
      <c r="H228" s="97" t="s">
        <v>1545</v>
      </c>
      <c r="I228" s="29" t="s">
        <v>1698</v>
      </c>
      <c r="J228" s="29" t="s">
        <v>1699</v>
      </c>
      <c r="K228" s="29" t="s">
        <v>1700</v>
      </c>
      <c r="L228" s="29" t="s">
        <v>1701</v>
      </c>
      <c r="M228" s="29" t="s">
        <v>1702</v>
      </c>
      <c r="N228" s="29" t="s">
        <v>1703</v>
      </c>
      <c r="O228" s="29"/>
      <c r="P228" s="29"/>
      <c r="Q228" s="29"/>
      <c r="R228" s="80"/>
      <c r="S228" s="80"/>
      <c r="T228" s="80"/>
      <c r="U228" s="80"/>
      <c r="V228" s="80"/>
      <c r="W228" s="80"/>
      <c r="X228" s="80"/>
      <c r="Y228" s="81"/>
      <c r="Z228" s="81"/>
    </row>
    <row r="229" spans="1:26" ht="39.75" customHeight="1" x14ac:dyDescent="0.3">
      <c r="A229" s="154"/>
      <c r="B229" s="154"/>
      <c r="C229" s="90">
        <v>156</v>
      </c>
      <c r="D229" s="94" t="s">
        <v>1704</v>
      </c>
      <c r="E229" s="52" t="s">
        <v>172</v>
      </c>
      <c r="F229" s="52" t="s">
        <v>1705</v>
      </c>
      <c r="G229" s="148">
        <v>44563</v>
      </c>
      <c r="H229" s="97">
        <v>44742</v>
      </c>
      <c r="I229" s="29" t="s">
        <v>1706</v>
      </c>
      <c r="J229" s="29" t="s">
        <v>1707</v>
      </c>
      <c r="K229" s="29" t="s">
        <v>1708</v>
      </c>
      <c r="L229" s="29" t="s">
        <v>900</v>
      </c>
      <c r="M229" s="29" t="s">
        <v>1709</v>
      </c>
      <c r="N229" s="29" t="s">
        <v>1710</v>
      </c>
      <c r="O229" s="29"/>
      <c r="P229" s="29"/>
      <c r="Q229" s="29"/>
      <c r="R229" s="80"/>
      <c r="S229" s="80"/>
      <c r="T229" s="80"/>
      <c r="U229" s="80"/>
      <c r="V229" s="80"/>
      <c r="W229" s="80"/>
      <c r="X229" s="80"/>
      <c r="Y229" s="81"/>
      <c r="Z229" s="81"/>
    </row>
    <row r="230" spans="1:26" ht="39.75" customHeight="1" x14ac:dyDescent="0.3">
      <c r="A230" s="154"/>
      <c r="B230" s="154"/>
      <c r="C230" s="171" t="s">
        <v>596</v>
      </c>
      <c r="D230" s="165"/>
      <c r="E230" s="165"/>
      <c r="F230" s="165"/>
      <c r="G230" s="165"/>
      <c r="H230" s="166"/>
      <c r="I230" s="172" t="s">
        <v>641</v>
      </c>
      <c r="J230" s="165"/>
      <c r="K230" s="165"/>
      <c r="L230" s="165"/>
      <c r="M230" s="165"/>
      <c r="N230" s="165"/>
      <c r="O230" s="165"/>
      <c r="P230" s="165"/>
      <c r="Q230" s="166"/>
      <c r="R230" s="80"/>
      <c r="S230" s="80"/>
      <c r="T230" s="80"/>
      <c r="U230" s="80"/>
      <c r="V230" s="80"/>
      <c r="W230" s="80"/>
      <c r="X230" s="80"/>
      <c r="Y230" s="81"/>
      <c r="Z230" s="81"/>
    </row>
    <row r="231" spans="1:26" ht="39.75" customHeight="1" x14ac:dyDescent="0.3">
      <c r="A231" s="154"/>
      <c r="B231" s="154"/>
      <c r="C231" s="85" t="s">
        <v>642</v>
      </c>
      <c r="D231" s="85" t="s">
        <v>691</v>
      </c>
      <c r="E231" s="85" t="s">
        <v>644</v>
      </c>
      <c r="F231" s="86" t="s">
        <v>645</v>
      </c>
      <c r="G231" s="87" t="s">
        <v>646</v>
      </c>
      <c r="H231" s="87" t="s">
        <v>647</v>
      </c>
      <c r="I231" s="85" t="s">
        <v>648</v>
      </c>
      <c r="J231" s="99" t="s">
        <v>649</v>
      </c>
      <c r="K231" s="85" t="s">
        <v>650</v>
      </c>
      <c r="L231" s="89" t="s">
        <v>651</v>
      </c>
      <c r="M231" s="85" t="s">
        <v>652</v>
      </c>
      <c r="N231" s="89" t="s">
        <v>653</v>
      </c>
      <c r="O231" s="85" t="s">
        <v>654</v>
      </c>
      <c r="P231" s="89" t="s">
        <v>655</v>
      </c>
      <c r="Q231" s="85" t="s">
        <v>656</v>
      </c>
      <c r="R231" s="80"/>
      <c r="S231" s="80"/>
      <c r="T231" s="80"/>
      <c r="U231" s="80"/>
      <c r="V231" s="80"/>
      <c r="W231" s="80"/>
      <c r="X231" s="80"/>
      <c r="Y231" s="81"/>
      <c r="Z231" s="81"/>
    </row>
    <row r="232" spans="1:26" ht="69.75" customHeight="1" x14ac:dyDescent="0.3">
      <c r="A232" s="154"/>
      <c r="B232" s="154"/>
      <c r="C232" s="90">
        <v>157</v>
      </c>
      <c r="D232" s="149" t="s">
        <v>1711</v>
      </c>
      <c r="E232" s="127" t="s">
        <v>582</v>
      </c>
      <c r="F232" s="52" t="s">
        <v>480</v>
      </c>
      <c r="G232" s="97">
        <v>44562</v>
      </c>
      <c r="H232" s="97">
        <v>44681</v>
      </c>
      <c r="I232" s="93" t="s">
        <v>1712</v>
      </c>
      <c r="J232" s="93" t="s">
        <v>1713</v>
      </c>
      <c r="K232" s="175" t="s">
        <v>1714</v>
      </c>
      <c r="L232" s="29" t="s">
        <v>1715</v>
      </c>
      <c r="M232" s="124" t="s">
        <v>1716</v>
      </c>
      <c r="N232" s="29" t="s">
        <v>1717</v>
      </c>
      <c r="O232" s="29"/>
      <c r="P232" s="29"/>
      <c r="Q232" s="29"/>
      <c r="R232" s="80"/>
      <c r="S232" s="80"/>
      <c r="T232" s="80"/>
      <c r="U232" s="80"/>
      <c r="V232" s="80"/>
      <c r="W232" s="80"/>
      <c r="X232" s="80"/>
      <c r="Y232" s="81"/>
      <c r="Z232" s="81"/>
    </row>
    <row r="233" spans="1:26" ht="100.5" customHeight="1" x14ac:dyDescent="0.3">
      <c r="A233" s="154"/>
      <c r="B233" s="154"/>
      <c r="C233" s="90">
        <v>158</v>
      </c>
      <c r="D233" s="149" t="s">
        <v>1718</v>
      </c>
      <c r="E233" s="127" t="s">
        <v>582</v>
      </c>
      <c r="F233" s="52" t="s">
        <v>480</v>
      </c>
      <c r="G233" s="97">
        <v>44562</v>
      </c>
      <c r="H233" s="97">
        <v>44926</v>
      </c>
      <c r="I233" s="93" t="s">
        <v>1719</v>
      </c>
      <c r="J233" s="93" t="s">
        <v>1720</v>
      </c>
      <c r="K233" s="155"/>
      <c r="L233" s="29" t="s">
        <v>1715</v>
      </c>
      <c r="M233" s="125" t="s">
        <v>1721</v>
      </c>
      <c r="N233" s="29" t="s">
        <v>1722</v>
      </c>
      <c r="O233" s="29"/>
      <c r="P233" s="29"/>
      <c r="Q233" s="29"/>
      <c r="R233" s="80"/>
      <c r="S233" s="80"/>
      <c r="T233" s="80"/>
      <c r="U233" s="80"/>
      <c r="V233" s="80"/>
      <c r="W233" s="80"/>
      <c r="X233" s="80"/>
      <c r="Y233" s="81"/>
      <c r="Z233" s="81"/>
    </row>
    <row r="234" spans="1:26" ht="60.75" customHeight="1" x14ac:dyDescent="0.3">
      <c r="A234" s="154"/>
      <c r="B234" s="155"/>
      <c r="C234" s="90">
        <v>159</v>
      </c>
      <c r="D234" s="149" t="s">
        <v>1723</v>
      </c>
      <c r="E234" s="127" t="s">
        <v>582</v>
      </c>
      <c r="F234" s="52" t="s">
        <v>260</v>
      </c>
      <c r="G234" s="97">
        <v>44562</v>
      </c>
      <c r="H234" s="97">
        <v>44926</v>
      </c>
      <c r="I234" s="145" t="s">
        <v>1667</v>
      </c>
      <c r="J234" s="93" t="s">
        <v>1724</v>
      </c>
      <c r="K234" s="29" t="s">
        <v>1669</v>
      </c>
      <c r="L234" s="29" t="s">
        <v>1725</v>
      </c>
      <c r="M234" s="125" t="s">
        <v>1661</v>
      </c>
      <c r="N234" s="29" t="s">
        <v>1726</v>
      </c>
      <c r="O234" s="29"/>
      <c r="P234" s="29"/>
      <c r="Q234" s="29"/>
      <c r="R234" s="80"/>
      <c r="S234" s="80"/>
      <c r="T234" s="80"/>
      <c r="U234" s="80"/>
      <c r="V234" s="80"/>
      <c r="W234" s="80"/>
      <c r="X234" s="80"/>
      <c r="Y234" s="81"/>
      <c r="Z234" s="81"/>
    </row>
    <row r="235" spans="1:26" ht="39.75" customHeight="1" x14ac:dyDescent="0.3">
      <c r="A235" s="154"/>
      <c r="B235" s="173" t="s">
        <v>610</v>
      </c>
      <c r="C235" s="171" t="s">
        <v>611</v>
      </c>
      <c r="D235" s="165"/>
      <c r="E235" s="165"/>
      <c r="F235" s="165"/>
      <c r="G235" s="165"/>
      <c r="H235" s="166"/>
      <c r="I235" s="172" t="s">
        <v>641</v>
      </c>
      <c r="J235" s="165"/>
      <c r="K235" s="165"/>
      <c r="L235" s="165"/>
      <c r="M235" s="165"/>
      <c r="N235" s="165"/>
      <c r="O235" s="165"/>
      <c r="P235" s="165"/>
      <c r="Q235" s="166"/>
      <c r="R235" s="80"/>
      <c r="S235" s="80"/>
      <c r="T235" s="80"/>
      <c r="U235" s="80"/>
      <c r="V235" s="80"/>
      <c r="W235" s="80"/>
      <c r="X235" s="80"/>
      <c r="Y235" s="81"/>
      <c r="Z235" s="81"/>
    </row>
    <row r="236" spans="1:26" ht="39.75" customHeight="1" x14ac:dyDescent="0.3">
      <c r="A236" s="154"/>
      <c r="B236" s="154"/>
      <c r="C236" s="85" t="s">
        <v>642</v>
      </c>
      <c r="D236" s="85" t="s">
        <v>691</v>
      </c>
      <c r="E236" s="85" t="s">
        <v>644</v>
      </c>
      <c r="F236" s="86" t="s">
        <v>645</v>
      </c>
      <c r="G236" s="87" t="s">
        <v>646</v>
      </c>
      <c r="H236" s="87" t="s">
        <v>647</v>
      </c>
      <c r="I236" s="85" t="s">
        <v>648</v>
      </c>
      <c r="J236" s="99" t="s">
        <v>649</v>
      </c>
      <c r="K236" s="85" t="s">
        <v>650</v>
      </c>
      <c r="L236" s="89" t="s">
        <v>651</v>
      </c>
      <c r="M236" s="85" t="s">
        <v>652</v>
      </c>
      <c r="N236" s="89" t="s">
        <v>653</v>
      </c>
      <c r="O236" s="85" t="s">
        <v>654</v>
      </c>
      <c r="P236" s="89" t="s">
        <v>655</v>
      </c>
      <c r="Q236" s="85" t="s">
        <v>656</v>
      </c>
      <c r="R236" s="80"/>
      <c r="S236" s="80"/>
      <c r="T236" s="80"/>
      <c r="U236" s="80"/>
      <c r="V236" s="80"/>
      <c r="W236" s="80"/>
      <c r="X236" s="80"/>
      <c r="Y236" s="81"/>
      <c r="Z236" s="81"/>
    </row>
    <row r="237" spans="1:26" ht="125.25" customHeight="1" x14ac:dyDescent="0.3">
      <c r="A237" s="154"/>
      <c r="B237" s="154"/>
      <c r="C237" s="90">
        <v>160</v>
      </c>
      <c r="D237" s="94" t="s">
        <v>1727</v>
      </c>
      <c r="E237" s="48" t="s">
        <v>1277</v>
      </c>
      <c r="F237" s="48" t="s">
        <v>582</v>
      </c>
      <c r="G237" s="97">
        <v>44563</v>
      </c>
      <c r="H237" s="97">
        <v>44620</v>
      </c>
      <c r="I237" s="100" t="s">
        <v>1728</v>
      </c>
      <c r="J237" s="100" t="s">
        <v>1729</v>
      </c>
      <c r="K237" s="93" t="s">
        <v>1730</v>
      </c>
      <c r="L237" s="45" t="s">
        <v>1731</v>
      </c>
      <c r="M237" s="45" t="s">
        <v>1732</v>
      </c>
      <c r="N237" s="45" t="s">
        <v>1733</v>
      </c>
      <c r="O237" s="45"/>
      <c r="P237" s="45"/>
      <c r="Q237" s="45"/>
      <c r="R237" s="80"/>
      <c r="S237" s="80"/>
      <c r="T237" s="80"/>
      <c r="U237" s="80"/>
      <c r="V237" s="80"/>
      <c r="W237" s="80"/>
      <c r="X237" s="80"/>
      <c r="Y237" s="81"/>
      <c r="Z237" s="81"/>
    </row>
    <row r="238" spans="1:26" ht="409.5" x14ac:dyDescent="0.3">
      <c r="A238" s="154"/>
      <c r="B238" s="154"/>
      <c r="C238" s="90">
        <v>161</v>
      </c>
      <c r="D238" s="94" t="s">
        <v>1734</v>
      </c>
      <c r="E238" s="48" t="s">
        <v>1277</v>
      </c>
      <c r="F238" s="48" t="s">
        <v>1735</v>
      </c>
      <c r="G238" s="97">
        <v>44621</v>
      </c>
      <c r="H238" s="97">
        <v>44925</v>
      </c>
      <c r="I238" s="100" t="s">
        <v>1736</v>
      </c>
      <c r="J238" s="100" t="s">
        <v>1737</v>
      </c>
      <c r="K238" s="140" t="s">
        <v>1738</v>
      </c>
      <c r="L238" s="29" t="s">
        <v>1739</v>
      </c>
      <c r="M238" s="45" t="s">
        <v>1740</v>
      </c>
      <c r="N238" s="45" t="s">
        <v>1741</v>
      </c>
      <c r="O238" s="45"/>
      <c r="P238" s="45"/>
      <c r="Q238" s="45"/>
      <c r="R238" s="80"/>
      <c r="S238" s="80"/>
      <c r="T238" s="80"/>
      <c r="U238" s="80"/>
      <c r="V238" s="80"/>
      <c r="W238" s="80"/>
      <c r="X238" s="80"/>
      <c r="Y238" s="81"/>
      <c r="Z238" s="81"/>
    </row>
    <row r="239" spans="1:26" ht="39.75" customHeight="1" x14ac:dyDescent="0.3">
      <c r="A239" s="154"/>
      <c r="B239" s="154"/>
      <c r="C239" s="90">
        <v>162</v>
      </c>
      <c r="D239" s="47" t="s">
        <v>1742</v>
      </c>
      <c r="E239" s="48" t="s">
        <v>1277</v>
      </c>
      <c r="F239" s="48"/>
      <c r="G239" s="97">
        <v>44743</v>
      </c>
      <c r="H239" s="97">
        <v>44926</v>
      </c>
      <c r="I239" s="100" t="s">
        <v>1743</v>
      </c>
      <c r="J239" s="100" t="s">
        <v>1744</v>
      </c>
      <c r="K239" s="140" t="s">
        <v>1745</v>
      </c>
      <c r="L239" s="29" t="s">
        <v>1746</v>
      </c>
      <c r="M239" s="45" t="s">
        <v>1747</v>
      </c>
      <c r="N239" s="45" t="s">
        <v>1748</v>
      </c>
      <c r="O239" s="45"/>
      <c r="P239" s="45"/>
      <c r="Q239" s="45"/>
      <c r="R239" s="80"/>
      <c r="S239" s="80"/>
      <c r="T239" s="80"/>
      <c r="U239" s="80"/>
      <c r="V239" s="80"/>
      <c r="W239" s="80"/>
      <c r="X239" s="80"/>
      <c r="Y239" s="81"/>
      <c r="Z239" s="81"/>
    </row>
    <row r="240" spans="1:26" ht="39.75" customHeight="1" x14ac:dyDescent="0.3">
      <c r="A240" s="154"/>
      <c r="B240" s="154"/>
      <c r="C240" s="171" t="s">
        <v>626</v>
      </c>
      <c r="D240" s="165"/>
      <c r="E240" s="165"/>
      <c r="F240" s="165"/>
      <c r="G240" s="165"/>
      <c r="H240" s="166"/>
      <c r="I240" s="172" t="s">
        <v>641</v>
      </c>
      <c r="J240" s="165"/>
      <c r="K240" s="165"/>
      <c r="L240" s="165"/>
      <c r="M240" s="165"/>
      <c r="N240" s="165"/>
      <c r="O240" s="165"/>
      <c r="P240" s="165"/>
      <c r="Q240" s="166"/>
      <c r="R240" s="80"/>
      <c r="S240" s="80"/>
      <c r="T240" s="80"/>
      <c r="U240" s="80"/>
      <c r="V240" s="80"/>
      <c r="W240" s="80"/>
      <c r="X240" s="80"/>
      <c r="Y240" s="81"/>
      <c r="Z240" s="81"/>
    </row>
    <row r="241" spans="1:26" ht="39.75" customHeight="1" x14ac:dyDescent="0.3">
      <c r="A241" s="154"/>
      <c r="B241" s="154"/>
      <c r="C241" s="85" t="s">
        <v>642</v>
      </c>
      <c r="D241" s="85" t="s">
        <v>691</v>
      </c>
      <c r="E241" s="85" t="s">
        <v>644</v>
      </c>
      <c r="F241" s="86" t="s">
        <v>645</v>
      </c>
      <c r="G241" s="87" t="s">
        <v>646</v>
      </c>
      <c r="H241" s="87" t="s">
        <v>647</v>
      </c>
      <c r="I241" s="85" t="s">
        <v>648</v>
      </c>
      <c r="J241" s="99" t="s">
        <v>649</v>
      </c>
      <c r="K241" s="85" t="s">
        <v>650</v>
      </c>
      <c r="L241" s="89" t="s">
        <v>651</v>
      </c>
      <c r="M241" s="85" t="s">
        <v>652</v>
      </c>
      <c r="N241" s="88" t="s">
        <v>653</v>
      </c>
      <c r="O241" s="85" t="s">
        <v>654</v>
      </c>
      <c r="P241" s="89" t="s">
        <v>655</v>
      </c>
      <c r="Q241" s="85" t="s">
        <v>656</v>
      </c>
      <c r="R241" s="80"/>
      <c r="S241" s="80"/>
      <c r="T241" s="80"/>
      <c r="U241" s="80"/>
      <c r="V241" s="80"/>
      <c r="W241" s="80"/>
      <c r="X241" s="80"/>
      <c r="Y241" s="81"/>
      <c r="Z241" s="81"/>
    </row>
    <row r="242" spans="1:26" ht="49.5" customHeight="1" x14ac:dyDescent="0.3">
      <c r="A242" s="154"/>
      <c r="B242" s="154"/>
      <c r="C242" s="90">
        <v>163</v>
      </c>
      <c r="D242" s="47" t="s">
        <v>1749</v>
      </c>
      <c r="E242" s="48" t="s">
        <v>582</v>
      </c>
      <c r="F242" s="48"/>
      <c r="G242" s="97">
        <v>44562</v>
      </c>
      <c r="H242" s="97">
        <v>44681</v>
      </c>
      <c r="I242" s="100" t="s">
        <v>1750</v>
      </c>
      <c r="J242" s="100" t="s">
        <v>1751</v>
      </c>
      <c r="K242" s="29" t="s">
        <v>1752</v>
      </c>
      <c r="L242" s="29" t="s">
        <v>1753</v>
      </c>
      <c r="M242" s="124" t="s">
        <v>1754</v>
      </c>
      <c r="N242" s="29" t="s">
        <v>1755</v>
      </c>
      <c r="O242" s="29"/>
      <c r="P242" s="29"/>
      <c r="Q242" s="29"/>
      <c r="R242" s="80"/>
      <c r="S242" s="80"/>
      <c r="T242" s="80"/>
      <c r="U242" s="80"/>
      <c r="V242" s="80"/>
      <c r="W242" s="80"/>
      <c r="X242" s="80"/>
      <c r="Y242" s="81"/>
      <c r="Z242" s="81"/>
    </row>
    <row r="243" spans="1:26" ht="62.25" customHeight="1" x14ac:dyDescent="0.3">
      <c r="A243" s="154"/>
      <c r="B243" s="154"/>
      <c r="C243" s="90">
        <v>164</v>
      </c>
      <c r="D243" s="47" t="s">
        <v>1756</v>
      </c>
      <c r="E243" s="48" t="s">
        <v>582</v>
      </c>
      <c r="F243" s="48"/>
      <c r="G243" s="97">
        <v>44563</v>
      </c>
      <c r="H243" s="97">
        <v>44926</v>
      </c>
      <c r="I243" s="100" t="s">
        <v>1757</v>
      </c>
      <c r="J243" s="100" t="s">
        <v>1758</v>
      </c>
      <c r="K243" s="93" t="s">
        <v>1759</v>
      </c>
      <c r="L243" s="29" t="s">
        <v>1760</v>
      </c>
      <c r="M243" s="125" t="s">
        <v>1761</v>
      </c>
      <c r="N243" s="29" t="s">
        <v>1762</v>
      </c>
      <c r="O243" s="29"/>
      <c r="P243" s="29"/>
      <c r="Q243" s="29"/>
      <c r="R243" s="80"/>
      <c r="S243" s="80"/>
      <c r="T243" s="80"/>
      <c r="U243" s="80"/>
      <c r="V243" s="80"/>
      <c r="W243" s="80"/>
      <c r="X243" s="80"/>
      <c r="Y243" s="81"/>
      <c r="Z243" s="81"/>
    </row>
    <row r="244" spans="1:26" ht="61.5" customHeight="1" x14ac:dyDescent="0.3">
      <c r="A244" s="155"/>
      <c r="B244" s="155"/>
      <c r="C244" s="90">
        <v>165</v>
      </c>
      <c r="D244" s="47" t="s">
        <v>1763</v>
      </c>
      <c r="E244" s="48" t="s">
        <v>582</v>
      </c>
      <c r="F244" s="48"/>
      <c r="G244" s="97">
        <v>44562</v>
      </c>
      <c r="H244" s="97">
        <v>44926</v>
      </c>
      <c r="I244" s="100" t="s">
        <v>1764</v>
      </c>
      <c r="J244" s="100" t="s">
        <v>1765</v>
      </c>
      <c r="K244" s="140" t="s">
        <v>1766</v>
      </c>
      <c r="L244" s="29" t="s">
        <v>1767</v>
      </c>
      <c r="M244" s="125" t="s">
        <v>1761</v>
      </c>
      <c r="N244" s="29" t="s">
        <v>638</v>
      </c>
      <c r="O244" s="29"/>
      <c r="P244" s="29"/>
      <c r="Q244" s="29"/>
      <c r="R244" s="80"/>
      <c r="S244" s="80"/>
      <c r="T244" s="80"/>
      <c r="U244" s="80"/>
      <c r="V244" s="80"/>
      <c r="W244" s="80"/>
      <c r="X244" s="80"/>
      <c r="Y244" s="81"/>
      <c r="Z244" s="81"/>
    </row>
    <row r="245" spans="1:26" ht="39.75" customHeight="1" x14ac:dyDescent="0.3">
      <c r="A245" s="80"/>
      <c r="B245" s="80"/>
      <c r="C245" s="80"/>
      <c r="D245" s="150"/>
      <c r="E245" s="150"/>
      <c r="F245" s="151"/>
      <c r="G245" s="150"/>
      <c r="H245" s="150"/>
      <c r="I245" s="80"/>
      <c r="J245" s="80"/>
      <c r="K245" s="80"/>
      <c r="L245" s="80"/>
      <c r="M245" s="80"/>
      <c r="N245" s="80"/>
      <c r="O245" s="80"/>
      <c r="P245" s="80"/>
      <c r="Q245" s="80"/>
      <c r="R245" s="80"/>
      <c r="S245" s="80"/>
      <c r="T245" s="80"/>
      <c r="U245" s="80"/>
      <c r="V245" s="80"/>
      <c r="W245" s="80"/>
      <c r="X245" s="80"/>
      <c r="Y245" s="81"/>
      <c r="Z245" s="81"/>
    </row>
    <row r="246" spans="1:26" ht="39.75" customHeight="1" x14ac:dyDescent="0.3">
      <c r="A246" s="80"/>
      <c r="B246" s="80"/>
      <c r="C246" s="80"/>
      <c r="D246" s="150"/>
      <c r="E246" s="150"/>
      <c r="F246" s="151"/>
      <c r="G246" s="150"/>
      <c r="H246" s="150"/>
      <c r="I246" s="80"/>
      <c r="J246" s="80"/>
      <c r="K246" s="80"/>
      <c r="L246" s="80"/>
      <c r="M246" s="80"/>
      <c r="N246" s="80"/>
      <c r="O246" s="80"/>
      <c r="P246" s="80"/>
      <c r="Q246" s="80"/>
      <c r="R246" s="80"/>
      <c r="S246" s="80"/>
      <c r="T246" s="80"/>
      <c r="U246" s="80"/>
      <c r="V246" s="80"/>
      <c r="W246" s="80"/>
      <c r="X246" s="80"/>
      <c r="Y246" s="81"/>
      <c r="Z246" s="81"/>
    </row>
    <row r="247" spans="1:26" ht="39.75" customHeight="1" x14ac:dyDescent="0.3">
      <c r="A247" s="80"/>
      <c r="B247" s="80"/>
      <c r="C247" s="80"/>
      <c r="D247" s="150"/>
      <c r="E247" s="150"/>
      <c r="F247" s="151"/>
      <c r="G247" s="150"/>
      <c r="H247" s="150"/>
      <c r="I247" s="80"/>
      <c r="J247" s="80"/>
      <c r="K247" s="80"/>
      <c r="L247" s="80"/>
      <c r="M247" s="80"/>
      <c r="N247" s="80"/>
      <c r="O247" s="80"/>
      <c r="P247" s="80"/>
      <c r="Q247" s="80"/>
      <c r="R247" s="80"/>
      <c r="S247" s="80"/>
      <c r="T247" s="80"/>
      <c r="U247" s="80"/>
      <c r="V247" s="80"/>
      <c r="W247" s="80"/>
      <c r="X247" s="80"/>
      <c r="Y247" s="81"/>
      <c r="Z247" s="81"/>
    </row>
    <row r="248" spans="1:26" ht="39.75" customHeight="1" x14ac:dyDescent="0.3">
      <c r="A248" s="80"/>
      <c r="B248" s="80"/>
      <c r="C248" s="80"/>
      <c r="D248" s="150"/>
      <c r="E248" s="150"/>
      <c r="F248" s="151"/>
      <c r="G248" s="150"/>
      <c r="H248" s="150"/>
      <c r="I248" s="80"/>
      <c r="J248" s="80"/>
      <c r="K248" s="80"/>
      <c r="L248" s="80"/>
      <c r="M248" s="80"/>
      <c r="N248" s="80"/>
      <c r="O248" s="80"/>
      <c r="P248" s="80"/>
      <c r="Q248" s="80"/>
      <c r="R248" s="80"/>
      <c r="S248" s="80"/>
      <c r="T248" s="80"/>
      <c r="U248" s="80"/>
      <c r="V248" s="80"/>
      <c r="W248" s="80"/>
      <c r="X248" s="80"/>
      <c r="Y248" s="81"/>
      <c r="Z248" s="81"/>
    </row>
    <row r="249" spans="1:26" ht="39.75" customHeight="1" x14ac:dyDescent="0.3">
      <c r="A249" s="80"/>
      <c r="B249" s="80"/>
      <c r="C249" s="80"/>
      <c r="D249" s="150"/>
      <c r="E249" s="150"/>
      <c r="F249" s="151"/>
      <c r="G249" s="150"/>
      <c r="H249" s="150"/>
      <c r="I249" s="80"/>
      <c r="J249" s="80"/>
      <c r="K249" s="80"/>
      <c r="L249" s="80"/>
      <c r="M249" s="80"/>
      <c r="N249" s="80"/>
      <c r="O249" s="80"/>
      <c r="P249" s="80"/>
      <c r="Q249" s="80"/>
      <c r="R249" s="80"/>
      <c r="S249" s="80"/>
      <c r="T249" s="80"/>
      <c r="U249" s="80"/>
      <c r="V249" s="80"/>
      <c r="W249" s="80"/>
      <c r="X249" s="80"/>
      <c r="Y249" s="81"/>
      <c r="Z249" s="81"/>
    </row>
    <row r="250" spans="1:26" ht="39.75" customHeight="1" x14ac:dyDescent="0.3">
      <c r="A250" s="80"/>
      <c r="B250" s="80"/>
      <c r="C250" s="80"/>
      <c r="D250" s="150"/>
      <c r="E250" s="150"/>
      <c r="F250" s="151"/>
      <c r="G250" s="150"/>
      <c r="H250" s="150"/>
      <c r="I250" s="80"/>
      <c r="J250" s="80"/>
      <c r="K250" s="80"/>
      <c r="L250" s="80"/>
      <c r="M250" s="80"/>
      <c r="N250" s="80"/>
      <c r="O250" s="80"/>
      <c r="P250" s="80"/>
      <c r="Q250" s="80"/>
      <c r="R250" s="80"/>
      <c r="S250" s="80"/>
      <c r="T250" s="80"/>
      <c r="U250" s="80"/>
      <c r="V250" s="80"/>
      <c r="W250" s="80"/>
      <c r="X250" s="80"/>
      <c r="Y250" s="81"/>
      <c r="Z250" s="81"/>
    </row>
    <row r="251" spans="1:26" ht="39.75" customHeight="1" x14ac:dyDescent="0.3">
      <c r="A251" s="80"/>
      <c r="B251" s="80"/>
      <c r="C251" s="80"/>
      <c r="D251" s="150"/>
      <c r="E251" s="150"/>
      <c r="F251" s="151"/>
      <c r="G251" s="150"/>
      <c r="H251" s="150"/>
      <c r="I251" s="80"/>
      <c r="J251" s="80"/>
      <c r="K251" s="80"/>
      <c r="L251" s="80"/>
      <c r="M251" s="80"/>
      <c r="N251" s="80"/>
      <c r="O251" s="80"/>
      <c r="P251" s="80"/>
      <c r="Q251" s="80"/>
      <c r="R251" s="80"/>
      <c r="S251" s="80"/>
      <c r="T251" s="80"/>
      <c r="U251" s="80"/>
      <c r="V251" s="80"/>
      <c r="W251" s="80"/>
      <c r="X251" s="80"/>
      <c r="Y251" s="81"/>
      <c r="Z251" s="81"/>
    </row>
    <row r="252" spans="1:26" ht="39.75" customHeight="1" x14ac:dyDescent="0.3">
      <c r="A252" s="80"/>
      <c r="B252" s="80"/>
      <c r="C252" s="80"/>
      <c r="D252" s="150"/>
      <c r="E252" s="150"/>
      <c r="F252" s="151"/>
      <c r="G252" s="150"/>
      <c r="H252" s="150"/>
      <c r="I252" s="80"/>
      <c r="J252" s="80"/>
      <c r="K252" s="80"/>
      <c r="L252" s="80"/>
      <c r="M252" s="80"/>
      <c r="N252" s="80"/>
      <c r="O252" s="80"/>
      <c r="P252" s="80"/>
      <c r="Q252" s="80"/>
      <c r="R252" s="80"/>
      <c r="S252" s="80"/>
      <c r="T252" s="80"/>
      <c r="U252" s="80"/>
      <c r="V252" s="80"/>
      <c r="W252" s="80"/>
      <c r="X252" s="80"/>
      <c r="Y252" s="81"/>
      <c r="Z252" s="81"/>
    </row>
    <row r="253" spans="1:26" ht="39.75" customHeight="1" x14ac:dyDescent="0.3">
      <c r="A253" s="80"/>
      <c r="B253" s="80"/>
      <c r="C253" s="80"/>
      <c r="D253" s="150"/>
      <c r="E253" s="150"/>
      <c r="F253" s="151"/>
      <c r="G253" s="150"/>
      <c r="H253" s="150"/>
      <c r="I253" s="80"/>
      <c r="J253" s="80"/>
      <c r="K253" s="80"/>
      <c r="L253" s="80"/>
      <c r="M253" s="80"/>
      <c r="N253" s="80"/>
      <c r="O253" s="80"/>
      <c r="P253" s="80"/>
      <c r="Q253" s="80"/>
      <c r="R253" s="80"/>
      <c r="S253" s="80"/>
      <c r="T253" s="80"/>
      <c r="U253" s="80"/>
      <c r="V253" s="80"/>
      <c r="W253" s="80"/>
      <c r="X253" s="80"/>
      <c r="Y253" s="81"/>
      <c r="Z253" s="81"/>
    </row>
    <row r="254" spans="1:26" ht="39.75" customHeight="1" x14ac:dyDescent="0.3">
      <c r="A254" s="80"/>
      <c r="B254" s="80"/>
      <c r="C254" s="80"/>
      <c r="D254" s="150"/>
      <c r="E254" s="150"/>
      <c r="F254" s="151"/>
      <c r="G254" s="150"/>
      <c r="H254" s="150"/>
      <c r="I254" s="80"/>
      <c r="J254" s="80"/>
      <c r="K254" s="80"/>
      <c r="L254" s="80"/>
      <c r="M254" s="80"/>
      <c r="N254" s="80"/>
      <c r="O254" s="80"/>
      <c r="P254" s="80"/>
      <c r="Q254" s="80"/>
      <c r="R254" s="80"/>
      <c r="S254" s="80"/>
      <c r="T254" s="80"/>
      <c r="U254" s="80"/>
      <c r="V254" s="80"/>
      <c r="W254" s="80"/>
      <c r="X254" s="80"/>
      <c r="Y254" s="81"/>
      <c r="Z254" s="81"/>
    </row>
    <row r="255" spans="1:26" ht="39.75" customHeight="1" x14ac:dyDescent="0.3">
      <c r="A255" s="80"/>
      <c r="B255" s="80"/>
      <c r="C255" s="80"/>
      <c r="D255" s="150"/>
      <c r="E255" s="150"/>
      <c r="F255" s="151"/>
      <c r="G255" s="150"/>
      <c r="H255" s="150"/>
      <c r="I255" s="80"/>
      <c r="J255" s="80"/>
      <c r="K255" s="80"/>
      <c r="L255" s="80"/>
      <c r="M255" s="80"/>
      <c r="N255" s="80"/>
      <c r="O255" s="80"/>
      <c r="P255" s="80"/>
      <c r="Q255" s="80"/>
      <c r="R255" s="80"/>
      <c r="S255" s="80"/>
      <c r="T255" s="80"/>
      <c r="U255" s="80"/>
      <c r="V255" s="80"/>
      <c r="W255" s="80"/>
      <c r="X255" s="80"/>
      <c r="Y255" s="81"/>
      <c r="Z255" s="81"/>
    </row>
    <row r="256" spans="1:26" ht="39.75" customHeight="1" x14ac:dyDescent="0.3">
      <c r="A256" s="80"/>
      <c r="B256" s="80"/>
      <c r="C256" s="80"/>
      <c r="D256" s="150"/>
      <c r="E256" s="150"/>
      <c r="F256" s="151"/>
      <c r="G256" s="150"/>
      <c r="H256" s="150"/>
      <c r="I256" s="80"/>
      <c r="J256" s="80"/>
      <c r="K256" s="80"/>
      <c r="L256" s="80"/>
      <c r="M256" s="80"/>
      <c r="N256" s="80"/>
      <c r="O256" s="80"/>
      <c r="P256" s="80"/>
      <c r="Q256" s="80"/>
      <c r="R256" s="80"/>
      <c r="S256" s="80"/>
      <c r="T256" s="80"/>
      <c r="U256" s="80"/>
      <c r="V256" s="80"/>
      <c r="W256" s="80"/>
      <c r="X256" s="80"/>
      <c r="Y256" s="81"/>
      <c r="Z256" s="81"/>
    </row>
    <row r="257" spans="1:26" ht="39.75" customHeight="1" x14ac:dyDescent="0.3">
      <c r="A257" s="80"/>
      <c r="B257" s="80"/>
      <c r="C257" s="80"/>
      <c r="D257" s="150"/>
      <c r="E257" s="150"/>
      <c r="F257" s="151"/>
      <c r="G257" s="150"/>
      <c r="H257" s="150"/>
      <c r="I257" s="80"/>
      <c r="J257" s="80"/>
      <c r="K257" s="80"/>
      <c r="L257" s="80"/>
      <c r="M257" s="80"/>
      <c r="N257" s="80"/>
      <c r="O257" s="80"/>
      <c r="P257" s="80"/>
      <c r="Q257" s="80"/>
      <c r="R257" s="80"/>
      <c r="S257" s="80"/>
      <c r="T257" s="80"/>
      <c r="U257" s="80"/>
      <c r="V257" s="80"/>
      <c r="W257" s="80"/>
      <c r="X257" s="80"/>
      <c r="Y257" s="81"/>
      <c r="Z257" s="81"/>
    </row>
    <row r="258" spans="1:26" ht="39.75" customHeight="1" x14ac:dyDescent="0.3">
      <c r="A258" s="80"/>
      <c r="B258" s="80"/>
      <c r="C258" s="80"/>
      <c r="D258" s="150"/>
      <c r="E258" s="150"/>
      <c r="F258" s="151"/>
      <c r="G258" s="150"/>
      <c r="H258" s="150"/>
      <c r="I258" s="80"/>
      <c r="J258" s="80"/>
      <c r="K258" s="80"/>
      <c r="L258" s="80"/>
      <c r="M258" s="80"/>
      <c r="N258" s="80"/>
      <c r="O258" s="80"/>
      <c r="P258" s="80"/>
      <c r="Q258" s="80"/>
      <c r="R258" s="80"/>
      <c r="S258" s="80"/>
      <c r="T258" s="80"/>
      <c r="U258" s="80"/>
      <c r="V258" s="80"/>
      <c r="W258" s="80"/>
      <c r="X258" s="80"/>
      <c r="Y258" s="81"/>
      <c r="Z258" s="81"/>
    </row>
    <row r="259" spans="1:26" ht="39.75" customHeight="1" x14ac:dyDescent="0.3">
      <c r="A259" s="80"/>
      <c r="B259" s="80"/>
      <c r="C259" s="80"/>
      <c r="D259" s="150"/>
      <c r="E259" s="150"/>
      <c r="F259" s="151"/>
      <c r="G259" s="150"/>
      <c r="H259" s="150"/>
      <c r="I259" s="80"/>
      <c r="J259" s="80"/>
      <c r="K259" s="80"/>
      <c r="L259" s="80"/>
      <c r="M259" s="80"/>
      <c r="N259" s="80"/>
      <c r="O259" s="80"/>
      <c r="P259" s="80"/>
      <c r="Q259" s="80"/>
      <c r="R259" s="80"/>
      <c r="S259" s="80"/>
      <c r="T259" s="80"/>
      <c r="U259" s="80"/>
      <c r="V259" s="80"/>
      <c r="W259" s="80"/>
      <c r="X259" s="80"/>
      <c r="Y259" s="81"/>
      <c r="Z259" s="81"/>
    </row>
    <row r="260" spans="1:26" ht="39.75" customHeight="1" x14ac:dyDescent="0.3">
      <c r="A260" s="80"/>
      <c r="B260" s="80"/>
      <c r="C260" s="80"/>
      <c r="D260" s="150"/>
      <c r="E260" s="150"/>
      <c r="F260" s="151"/>
      <c r="G260" s="150"/>
      <c r="H260" s="150"/>
      <c r="I260" s="80"/>
      <c r="J260" s="80"/>
      <c r="K260" s="80"/>
      <c r="L260" s="80"/>
      <c r="M260" s="80"/>
      <c r="N260" s="80"/>
      <c r="O260" s="80"/>
      <c r="P260" s="80"/>
      <c r="Q260" s="80"/>
      <c r="R260" s="80"/>
      <c r="S260" s="80"/>
      <c r="T260" s="80"/>
      <c r="U260" s="80"/>
      <c r="V260" s="80"/>
      <c r="W260" s="80"/>
      <c r="X260" s="80"/>
      <c r="Y260" s="81"/>
      <c r="Z260" s="81"/>
    </row>
    <row r="261" spans="1:26" ht="39.75" customHeight="1" x14ac:dyDescent="0.3">
      <c r="A261" s="80"/>
      <c r="B261" s="80"/>
      <c r="C261" s="80"/>
      <c r="D261" s="150"/>
      <c r="E261" s="150"/>
      <c r="F261" s="151"/>
      <c r="G261" s="150"/>
      <c r="H261" s="150"/>
      <c r="I261" s="80"/>
      <c r="J261" s="80"/>
      <c r="K261" s="80"/>
      <c r="L261" s="80"/>
      <c r="M261" s="80"/>
      <c r="N261" s="80"/>
      <c r="O261" s="80"/>
      <c r="P261" s="80"/>
      <c r="Q261" s="80"/>
      <c r="R261" s="80"/>
      <c r="S261" s="80"/>
      <c r="T261" s="80"/>
      <c r="U261" s="80"/>
      <c r="V261" s="80"/>
      <c r="W261" s="80"/>
      <c r="X261" s="80"/>
      <c r="Y261" s="81"/>
      <c r="Z261" s="81"/>
    </row>
    <row r="262" spans="1:26" ht="39.75" customHeight="1" x14ac:dyDescent="0.3">
      <c r="A262" s="80"/>
      <c r="B262" s="80"/>
      <c r="C262" s="80"/>
      <c r="D262" s="150"/>
      <c r="E262" s="150"/>
      <c r="F262" s="151"/>
      <c r="G262" s="150"/>
      <c r="H262" s="150"/>
      <c r="I262" s="80"/>
      <c r="J262" s="80"/>
      <c r="K262" s="80"/>
      <c r="L262" s="80"/>
      <c r="M262" s="80"/>
      <c r="N262" s="80"/>
      <c r="O262" s="80"/>
      <c r="P262" s="80"/>
      <c r="Q262" s="80"/>
      <c r="R262" s="80"/>
      <c r="S262" s="80"/>
      <c r="T262" s="80"/>
      <c r="U262" s="80"/>
      <c r="V262" s="80"/>
      <c r="W262" s="80"/>
      <c r="X262" s="80"/>
      <c r="Y262" s="81"/>
      <c r="Z262" s="81"/>
    </row>
    <row r="263" spans="1:26" ht="39.75" customHeight="1" x14ac:dyDescent="0.3">
      <c r="A263" s="80"/>
      <c r="B263" s="80"/>
      <c r="C263" s="80"/>
      <c r="D263" s="150"/>
      <c r="E263" s="150"/>
      <c r="F263" s="151"/>
      <c r="G263" s="150"/>
      <c r="H263" s="150"/>
      <c r="I263" s="80"/>
      <c r="J263" s="80"/>
      <c r="K263" s="80"/>
      <c r="L263" s="80"/>
      <c r="M263" s="80"/>
      <c r="N263" s="80"/>
      <c r="O263" s="80"/>
      <c r="P263" s="80"/>
      <c r="Q263" s="80"/>
      <c r="R263" s="80"/>
      <c r="S263" s="80"/>
      <c r="T263" s="80"/>
      <c r="U263" s="80"/>
      <c r="V263" s="80"/>
      <c r="W263" s="80"/>
      <c r="X263" s="80"/>
      <c r="Y263" s="81"/>
      <c r="Z263" s="81"/>
    </row>
    <row r="264" spans="1:26" ht="39.75" customHeight="1" x14ac:dyDescent="0.3">
      <c r="A264" s="80"/>
      <c r="B264" s="80"/>
      <c r="C264" s="80"/>
      <c r="D264" s="150"/>
      <c r="E264" s="150"/>
      <c r="F264" s="151"/>
      <c r="G264" s="150"/>
      <c r="H264" s="150"/>
      <c r="I264" s="80"/>
      <c r="J264" s="80"/>
      <c r="K264" s="80"/>
      <c r="L264" s="80"/>
      <c r="M264" s="80"/>
      <c r="N264" s="80"/>
      <c r="O264" s="80"/>
      <c r="P264" s="80"/>
      <c r="Q264" s="80"/>
      <c r="R264" s="80"/>
      <c r="S264" s="80"/>
      <c r="T264" s="80"/>
      <c r="U264" s="80"/>
      <c r="V264" s="80"/>
      <c r="W264" s="80"/>
      <c r="X264" s="80"/>
      <c r="Y264" s="81"/>
      <c r="Z264" s="81"/>
    </row>
    <row r="265" spans="1:26" ht="39.75" customHeight="1" x14ac:dyDescent="0.3">
      <c r="A265" s="80"/>
      <c r="B265" s="80"/>
      <c r="C265" s="80"/>
      <c r="D265" s="150"/>
      <c r="E265" s="150"/>
      <c r="F265" s="151"/>
      <c r="G265" s="150"/>
      <c r="H265" s="150"/>
      <c r="I265" s="80"/>
      <c r="J265" s="80"/>
      <c r="K265" s="80"/>
      <c r="L265" s="80"/>
      <c r="M265" s="80"/>
      <c r="N265" s="80"/>
      <c r="O265" s="80"/>
      <c r="P265" s="80"/>
      <c r="Q265" s="80"/>
      <c r="R265" s="80"/>
      <c r="S265" s="80"/>
      <c r="T265" s="80"/>
      <c r="U265" s="80"/>
      <c r="V265" s="80"/>
      <c r="W265" s="80"/>
      <c r="X265" s="80"/>
      <c r="Y265" s="81"/>
      <c r="Z265" s="81"/>
    </row>
    <row r="266" spans="1:26" ht="39.75" customHeight="1" x14ac:dyDescent="0.3">
      <c r="A266" s="80"/>
      <c r="B266" s="80"/>
      <c r="C266" s="80"/>
      <c r="D266" s="150"/>
      <c r="E266" s="150"/>
      <c r="F266" s="151"/>
      <c r="G266" s="150"/>
      <c r="H266" s="150"/>
      <c r="I266" s="80"/>
      <c r="J266" s="80"/>
      <c r="K266" s="80"/>
      <c r="L266" s="80"/>
      <c r="M266" s="80"/>
      <c r="N266" s="80"/>
      <c r="O266" s="80"/>
      <c r="P266" s="80"/>
      <c r="Q266" s="80"/>
      <c r="R266" s="80"/>
      <c r="S266" s="80"/>
      <c r="T266" s="80"/>
      <c r="U266" s="80"/>
      <c r="V266" s="80"/>
      <c r="W266" s="80"/>
      <c r="X266" s="80"/>
      <c r="Y266" s="81"/>
      <c r="Z266" s="81"/>
    </row>
    <row r="267" spans="1:26" ht="39.75" customHeight="1" x14ac:dyDescent="0.3">
      <c r="A267" s="80"/>
      <c r="B267" s="80"/>
      <c r="C267" s="80"/>
      <c r="D267" s="150"/>
      <c r="E267" s="150"/>
      <c r="F267" s="151"/>
      <c r="G267" s="150"/>
      <c r="H267" s="150"/>
      <c r="I267" s="80"/>
      <c r="J267" s="80"/>
      <c r="K267" s="80"/>
      <c r="L267" s="80"/>
      <c r="M267" s="80"/>
      <c r="N267" s="80"/>
      <c r="O267" s="80"/>
      <c r="P267" s="80"/>
      <c r="Q267" s="80"/>
      <c r="R267" s="80"/>
      <c r="S267" s="80"/>
      <c r="T267" s="80"/>
      <c r="U267" s="80"/>
      <c r="V267" s="80"/>
      <c r="W267" s="80"/>
      <c r="X267" s="80"/>
      <c r="Y267" s="81"/>
      <c r="Z267" s="81"/>
    </row>
    <row r="268" spans="1:26" ht="39.75" customHeight="1" x14ac:dyDescent="0.3">
      <c r="A268" s="80"/>
      <c r="B268" s="80"/>
      <c r="C268" s="80"/>
      <c r="D268" s="150"/>
      <c r="E268" s="150"/>
      <c r="F268" s="151"/>
      <c r="G268" s="150"/>
      <c r="H268" s="150"/>
      <c r="I268" s="80"/>
      <c r="J268" s="80"/>
      <c r="K268" s="80"/>
      <c r="L268" s="80"/>
      <c r="M268" s="80"/>
      <c r="N268" s="80"/>
      <c r="O268" s="80"/>
      <c r="P268" s="80"/>
      <c r="Q268" s="80"/>
      <c r="R268" s="80"/>
      <c r="S268" s="80"/>
      <c r="T268" s="80"/>
      <c r="U268" s="80"/>
      <c r="V268" s="80"/>
      <c r="W268" s="80"/>
      <c r="X268" s="80"/>
      <c r="Y268" s="81"/>
      <c r="Z268" s="81"/>
    </row>
    <row r="269" spans="1:26" ht="39.75" customHeight="1" x14ac:dyDescent="0.3">
      <c r="A269" s="80"/>
      <c r="B269" s="80"/>
      <c r="C269" s="80"/>
      <c r="D269" s="150"/>
      <c r="E269" s="151"/>
      <c r="F269" s="152"/>
      <c r="G269" s="152"/>
      <c r="H269" s="152"/>
      <c r="I269" s="80"/>
      <c r="J269" s="80"/>
      <c r="K269" s="80"/>
      <c r="L269" s="80"/>
      <c r="M269" s="80"/>
      <c r="N269" s="80"/>
      <c r="O269" s="80"/>
      <c r="P269" s="80"/>
      <c r="Q269" s="80"/>
      <c r="R269" s="80"/>
      <c r="S269" s="80"/>
      <c r="T269" s="80"/>
      <c r="U269" s="80"/>
      <c r="V269" s="80"/>
      <c r="W269" s="80"/>
      <c r="X269" s="80"/>
      <c r="Y269" s="81"/>
      <c r="Z269" s="81"/>
    </row>
    <row r="270" spans="1:26" ht="39.75" customHeight="1" x14ac:dyDescent="0.3">
      <c r="A270" s="80"/>
      <c r="B270" s="80"/>
      <c r="C270" s="80"/>
      <c r="D270" s="150"/>
      <c r="E270" s="151"/>
      <c r="F270" s="152"/>
      <c r="G270" s="152"/>
      <c r="H270" s="152"/>
      <c r="I270" s="80"/>
      <c r="J270" s="80"/>
      <c r="K270" s="80"/>
      <c r="L270" s="80"/>
      <c r="M270" s="80"/>
      <c r="N270" s="80"/>
      <c r="O270" s="80"/>
      <c r="P270" s="80"/>
      <c r="Q270" s="80"/>
      <c r="R270" s="80"/>
      <c r="S270" s="80"/>
      <c r="T270" s="80"/>
      <c r="U270" s="80"/>
      <c r="V270" s="80"/>
      <c r="W270" s="80"/>
      <c r="X270" s="80"/>
      <c r="Y270" s="81"/>
      <c r="Z270" s="81"/>
    </row>
    <row r="271" spans="1:26" ht="39.75" customHeight="1" x14ac:dyDescent="0.3">
      <c r="A271" s="80"/>
      <c r="B271" s="80"/>
      <c r="C271" s="80"/>
      <c r="D271" s="150"/>
      <c r="E271" s="151"/>
      <c r="F271" s="152"/>
      <c r="G271" s="152"/>
      <c r="H271" s="152"/>
      <c r="I271" s="80"/>
      <c r="J271" s="80"/>
      <c r="K271" s="80"/>
      <c r="L271" s="80"/>
      <c r="M271" s="80"/>
      <c r="N271" s="80"/>
      <c r="O271" s="80"/>
      <c r="P271" s="80"/>
      <c r="Q271" s="80"/>
      <c r="R271" s="80"/>
      <c r="S271" s="80"/>
      <c r="T271" s="80"/>
      <c r="U271" s="80"/>
      <c r="V271" s="80"/>
      <c r="W271" s="80"/>
      <c r="X271" s="80"/>
      <c r="Y271" s="81"/>
      <c r="Z271" s="81"/>
    </row>
    <row r="272" spans="1:26" ht="39.75" customHeight="1" x14ac:dyDescent="0.3">
      <c r="A272" s="80"/>
      <c r="B272" s="80"/>
      <c r="C272" s="80"/>
      <c r="D272" s="150"/>
      <c r="E272" s="151"/>
      <c r="F272" s="152"/>
      <c r="G272" s="152"/>
      <c r="H272" s="152"/>
      <c r="I272" s="80"/>
      <c r="J272" s="80"/>
      <c r="K272" s="80"/>
      <c r="L272" s="80"/>
      <c r="M272" s="80"/>
      <c r="N272" s="80"/>
      <c r="O272" s="80"/>
      <c r="P272" s="80"/>
      <c r="Q272" s="80"/>
      <c r="R272" s="80"/>
      <c r="S272" s="80"/>
      <c r="T272" s="80"/>
      <c r="U272" s="80"/>
      <c r="V272" s="80"/>
      <c r="W272" s="80"/>
      <c r="X272" s="80"/>
      <c r="Y272" s="81"/>
      <c r="Z272" s="81"/>
    </row>
    <row r="273" spans="1:26" ht="39.75" customHeight="1" x14ac:dyDescent="0.3">
      <c r="A273" s="80"/>
      <c r="B273" s="80"/>
      <c r="C273" s="80"/>
      <c r="D273" s="150"/>
      <c r="E273" s="151"/>
      <c r="F273" s="152"/>
      <c r="G273" s="152"/>
      <c r="H273" s="152"/>
      <c r="I273" s="80"/>
      <c r="J273" s="80"/>
      <c r="K273" s="80"/>
      <c r="L273" s="80"/>
      <c r="M273" s="80"/>
      <c r="N273" s="80"/>
      <c r="O273" s="80"/>
      <c r="P273" s="80"/>
      <c r="Q273" s="80"/>
      <c r="R273" s="80"/>
      <c r="S273" s="80"/>
      <c r="T273" s="80"/>
      <c r="U273" s="80"/>
      <c r="V273" s="80"/>
      <c r="W273" s="80"/>
      <c r="X273" s="80"/>
      <c r="Y273" s="81"/>
      <c r="Z273" s="81"/>
    </row>
    <row r="274" spans="1:26" ht="39.75" customHeight="1" x14ac:dyDescent="0.3">
      <c r="A274" s="80"/>
      <c r="B274" s="80"/>
      <c r="C274" s="80"/>
      <c r="D274" s="150"/>
      <c r="E274" s="151"/>
      <c r="F274" s="152"/>
      <c r="G274" s="152"/>
      <c r="H274" s="152"/>
      <c r="I274" s="80"/>
      <c r="J274" s="80"/>
      <c r="K274" s="80"/>
      <c r="L274" s="80"/>
      <c r="M274" s="80"/>
      <c r="N274" s="80"/>
      <c r="O274" s="80"/>
      <c r="P274" s="80"/>
      <c r="Q274" s="80"/>
      <c r="R274" s="80"/>
      <c r="S274" s="80"/>
      <c r="T274" s="80"/>
      <c r="U274" s="80"/>
      <c r="V274" s="80"/>
      <c r="W274" s="80"/>
      <c r="X274" s="80"/>
      <c r="Y274" s="81"/>
      <c r="Z274" s="81"/>
    </row>
    <row r="275" spans="1:26" ht="39.75" customHeight="1" x14ac:dyDescent="0.3">
      <c r="A275" s="80"/>
      <c r="B275" s="80"/>
      <c r="C275" s="80"/>
      <c r="D275" s="150"/>
      <c r="E275" s="151"/>
      <c r="F275" s="152"/>
      <c r="G275" s="152"/>
      <c r="H275" s="152"/>
      <c r="I275" s="80"/>
      <c r="J275" s="80"/>
      <c r="K275" s="80"/>
      <c r="L275" s="80"/>
      <c r="M275" s="80"/>
      <c r="N275" s="80"/>
      <c r="O275" s="80"/>
      <c r="P275" s="80"/>
      <c r="Q275" s="80"/>
      <c r="R275" s="80"/>
      <c r="S275" s="80"/>
      <c r="T275" s="80"/>
      <c r="U275" s="80"/>
      <c r="V275" s="80"/>
      <c r="W275" s="80"/>
      <c r="X275" s="80"/>
      <c r="Y275" s="81"/>
      <c r="Z275" s="81"/>
    </row>
    <row r="276" spans="1:26" ht="39.75" customHeight="1" x14ac:dyDescent="0.3">
      <c r="A276" s="80"/>
      <c r="B276" s="80"/>
      <c r="C276" s="80"/>
      <c r="D276" s="150"/>
      <c r="E276" s="151"/>
      <c r="F276" s="152"/>
      <c r="G276" s="152"/>
      <c r="H276" s="152"/>
      <c r="I276" s="80"/>
      <c r="J276" s="80"/>
      <c r="K276" s="80"/>
      <c r="L276" s="80"/>
      <c r="M276" s="80"/>
      <c r="N276" s="80"/>
      <c r="O276" s="80"/>
      <c r="P276" s="80"/>
      <c r="Q276" s="80"/>
      <c r="R276" s="80"/>
      <c r="S276" s="80"/>
      <c r="T276" s="80"/>
      <c r="U276" s="80"/>
      <c r="V276" s="80"/>
      <c r="W276" s="80"/>
      <c r="X276" s="80"/>
      <c r="Y276" s="81"/>
      <c r="Z276" s="81"/>
    </row>
    <row r="277" spans="1:26" ht="39.75" customHeight="1" x14ac:dyDescent="0.3">
      <c r="A277" s="80"/>
      <c r="B277" s="80"/>
      <c r="C277" s="80"/>
      <c r="D277" s="150"/>
      <c r="E277" s="151"/>
      <c r="F277" s="152"/>
      <c r="G277" s="152"/>
      <c r="H277" s="152"/>
      <c r="I277" s="80"/>
      <c r="J277" s="80"/>
      <c r="K277" s="80"/>
      <c r="L277" s="80"/>
      <c r="M277" s="80"/>
      <c r="N277" s="80"/>
      <c r="O277" s="80"/>
      <c r="P277" s="80"/>
      <c r="Q277" s="80"/>
      <c r="R277" s="80"/>
      <c r="S277" s="80"/>
      <c r="T277" s="80"/>
      <c r="U277" s="80"/>
      <c r="V277" s="80"/>
      <c r="W277" s="80"/>
      <c r="X277" s="80"/>
      <c r="Y277" s="81"/>
      <c r="Z277" s="81"/>
    </row>
    <row r="278" spans="1:26" ht="39.75" customHeight="1" x14ac:dyDescent="0.3">
      <c r="A278" s="80"/>
      <c r="B278" s="80"/>
      <c r="C278" s="80"/>
      <c r="D278" s="150"/>
      <c r="E278" s="151"/>
      <c r="F278" s="152"/>
      <c r="G278" s="152"/>
      <c r="H278" s="152"/>
      <c r="I278" s="80"/>
      <c r="J278" s="80"/>
      <c r="K278" s="80"/>
      <c r="L278" s="80"/>
      <c r="M278" s="80"/>
      <c r="N278" s="80"/>
      <c r="O278" s="80"/>
      <c r="P278" s="80"/>
      <c r="Q278" s="80"/>
      <c r="R278" s="80"/>
      <c r="S278" s="80"/>
      <c r="T278" s="80"/>
      <c r="U278" s="80"/>
      <c r="V278" s="80"/>
      <c r="W278" s="80"/>
      <c r="X278" s="80"/>
      <c r="Y278" s="81"/>
      <c r="Z278" s="81"/>
    </row>
    <row r="279" spans="1:26" ht="39.75" customHeight="1" x14ac:dyDescent="0.3">
      <c r="A279" s="80"/>
      <c r="B279" s="80"/>
      <c r="C279" s="80"/>
      <c r="D279" s="150"/>
      <c r="E279" s="151"/>
      <c r="F279" s="152"/>
      <c r="G279" s="152"/>
      <c r="H279" s="152"/>
      <c r="I279" s="80"/>
      <c r="J279" s="80"/>
      <c r="K279" s="80"/>
      <c r="L279" s="80"/>
      <c r="M279" s="80"/>
      <c r="N279" s="80"/>
      <c r="O279" s="80"/>
      <c r="P279" s="80"/>
      <c r="Q279" s="80"/>
      <c r="R279" s="80"/>
      <c r="S279" s="80"/>
      <c r="T279" s="80"/>
      <c r="U279" s="80"/>
      <c r="V279" s="80"/>
      <c r="W279" s="80"/>
      <c r="X279" s="80"/>
      <c r="Y279" s="81"/>
      <c r="Z279" s="81"/>
    </row>
    <row r="280" spans="1:26" ht="39.75" customHeight="1" x14ac:dyDescent="0.3">
      <c r="A280" s="80"/>
      <c r="B280" s="80"/>
      <c r="C280" s="80"/>
      <c r="D280" s="150"/>
      <c r="E280" s="151"/>
      <c r="F280" s="152"/>
      <c r="G280" s="152"/>
      <c r="H280" s="152"/>
      <c r="I280" s="80"/>
      <c r="J280" s="80"/>
      <c r="K280" s="80"/>
      <c r="L280" s="80"/>
      <c r="M280" s="80"/>
      <c r="N280" s="80"/>
      <c r="O280" s="80"/>
      <c r="P280" s="80"/>
      <c r="Q280" s="80"/>
      <c r="R280" s="80"/>
      <c r="S280" s="80"/>
      <c r="T280" s="80"/>
      <c r="U280" s="80"/>
      <c r="V280" s="80"/>
      <c r="W280" s="80"/>
      <c r="X280" s="80"/>
      <c r="Y280" s="81"/>
      <c r="Z280" s="81"/>
    </row>
    <row r="281" spans="1:26" ht="39.75" customHeight="1" x14ac:dyDescent="0.3">
      <c r="A281" s="80"/>
      <c r="B281" s="80"/>
      <c r="C281" s="80"/>
      <c r="D281" s="150"/>
      <c r="E281" s="151"/>
      <c r="F281" s="152"/>
      <c r="G281" s="152"/>
      <c r="H281" s="152"/>
      <c r="I281" s="80"/>
      <c r="J281" s="80"/>
      <c r="K281" s="80"/>
      <c r="L281" s="80"/>
      <c r="M281" s="80"/>
      <c r="N281" s="80"/>
      <c r="O281" s="80"/>
      <c r="P281" s="80"/>
      <c r="Q281" s="80"/>
      <c r="R281" s="80"/>
      <c r="S281" s="80"/>
      <c r="T281" s="80"/>
      <c r="U281" s="80"/>
      <c r="V281" s="80"/>
      <c r="W281" s="80"/>
      <c r="X281" s="80"/>
      <c r="Y281" s="81"/>
      <c r="Z281" s="81"/>
    </row>
    <row r="282" spans="1:26" ht="39.75" customHeight="1" x14ac:dyDescent="0.3">
      <c r="A282" s="80"/>
      <c r="B282" s="80"/>
      <c r="C282" s="80"/>
      <c r="D282" s="150"/>
      <c r="E282" s="151"/>
      <c r="F282" s="152"/>
      <c r="G282" s="152"/>
      <c r="H282" s="152"/>
      <c r="I282" s="80"/>
      <c r="J282" s="80"/>
      <c r="K282" s="80"/>
      <c r="L282" s="80"/>
      <c r="M282" s="80"/>
      <c r="N282" s="80"/>
      <c r="O282" s="80"/>
      <c r="P282" s="80"/>
      <c r="Q282" s="80"/>
      <c r="R282" s="80"/>
      <c r="S282" s="80"/>
      <c r="T282" s="80"/>
      <c r="U282" s="80"/>
      <c r="V282" s="80"/>
      <c r="W282" s="80"/>
      <c r="X282" s="80"/>
      <c r="Y282" s="81"/>
      <c r="Z282" s="81"/>
    </row>
    <row r="283" spans="1:26" ht="39.75" customHeight="1" x14ac:dyDescent="0.3">
      <c r="A283" s="80"/>
      <c r="B283" s="80"/>
      <c r="C283" s="80"/>
      <c r="D283" s="150"/>
      <c r="E283" s="151"/>
      <c r="F283" s="152"/>
      <c r="G283" s="152"/>
      <c r="H283" s="152"/>
      <c r="I283" s="80"/>
      <c r="J283" s="80"/>
      <c r="K283" s="80"/>
      <c r="L283" s="80"/>
      <c r="M283" s="80"/>
      <c r="N283" s="80"/>
      <c r="O283" s="80"/>
      <c r="P283" s="80"/>
      <c r="Q283" s="80"/>
      <c r="R283" s="80"/>
      <c r="S283" s="80"/>
      <c r="T283" s="80"/>
      <c r="U283" s="80"/>
      <c r="V283" s="80"/>
      <c r="W283" s="80"/>
      <c r="X283" s="80"/>
      <c r="Y283" s="81"/>
      <c r="Z283" s="81"/>
    </row>
    <row r="284" spans="1:26" ht="39.75" customHeight="1" x14ac:dyDescent="0.3">
      <c r="A284" s="80"/>
      <c r="B284" s="80"/>
      <c r="C284" s="80"/>
      <c r="D284" s="150"/>
      <c r="E284" s="151"/>
      <c r="F284" s="152"/>
      <c r="G284" s="152"/>
      <c r="H284" s="152"/>
      <c r="I284" s="80"/>
      <c r="J284" s="80"/>
      <c r="K284" s="80"/>
      <c r="L284" s="80"/>
      <c r="M284" s="80"/>
      <c r="N284" s="80"/>
      <c r="O284" s="80"/>
      <c r="P284" s="80"/>
      <c r="Q284" s="80"/>
      <c r="R284" s="80"/>
      <c r="S284" s="80"/>
      <c r="T284" s="80"/>
      <c r="U284" s="80"/>
      <c r="V284" s="80"/>
      <c r="W284" s="80"/>
      <c r="X284" s="80"/>
      <c r="Y284" s="81"/>
      <c r="Z284" s="81"/>
    </row>
    <row r="285" spans="1:26" ht="39.75" customHeight="1" x14ac:dyDescent="0.3">
      <c r="A285" s="80"/>
      <c r="B285" s="80"/>
      <c r="C285" s="80"/>
      <c r="D285" s="150"/>
      <c r="E285" s="151"/>
      <c r="F285" s="152"/>
      <c r="G285" s="152"/>
      <c r="H285" s="152"/>
      <c r="I285" s="80"/>
      <c r="J285" s="80"/>
      <c r="K285" s="80"/>
      <c r="L285" s="80"/>
      <c r="M285" s="80"/>
      <c r="N285" s="80"/>
      <c r="O285" s="80"/>
      <c r="P285" s="80"/>
      <c r="Q285" s="80"/>
      <c r="R285" s="80"/>
      <c r="S285" s="80"/>
      <c r="T285" s="80"/>
      <c r="U285" s="80"/>
      <c r="V285" s="80"/>
      <c r="W285" s="80"/>
      <c r="X285" s="80"/>
      <c r="Y285" s="81"/>
      <c r="Z285" s="81"/>
    </row>
    <row r="286" spans="1:26" ht="39.75" customHeight="1" x14ac:dyDescent="0.3">
      <c r="A286" s="80"/>
      <c r="B286" s="80"/>
      <c r="C286" s="80"/>
      <c r="D286" s="150"/>
      <c r="E286" s="151"/>
      <c r="F286" s="152"/>
      <c r="G286" s="152"/>
      <c r="H286" s="152"/>
      <c r="I286" s="80"/>
      <c r="J286" s="80"/>
      <c r="K286" s="80"/>
      <c r="L286" s="80"/>
      <c r="M286" s="80"/>
      <c r="N286" s="80"/>
      <c r="O286" s="80"/>
      <c r="P286" s="80"/>
      <c r="Q286" s="80"/>
      <c r="R286" s="80"/>
      <c r="S286" s="80"/>
      <c r="T286" s="80"/>
      <c r="U286" s="80"/>
      <c r="V286" s="80"/>
      <c r="W286" s="80"/>
      <c r="X286" s="80"/>
      <c r="Y286" s="81"/>
      <c r="Z286" s="81"/>
    </row>
    <row r="287" spans="1:26" ht="39.75" customHeight="1" x14ac:dyDescent="0.3">
      <c r="A287" s="80"/>
      <c r="B287" s="80"/>
      <c r="C287" s="80"/>
      <c r="D287" s="150"/>
      <c r="E287" s="151"/>
      <c r="F287" s="152"/>
      <c r="G287" s="152"/>
      <c r="H287" s="152"/>
      <c r="I287" s="80"/>
      <c r="J287" s="80"/>
      <c r="K287" s="80"/>
      <c r="L287" s="80"/>
      <c r="M287" s="80"/>
      <c r="N287" s="80"/>
      <c r="O287" s="80"/>
      <c r="P287" s="80"/>
      <c r="Q287" s="80"/>
      <c r="R287" s="80"/>
      <c r="S287" s="80"/>
      <c r="T287" s="80"/>
      <c r="U287" s="80"/>
      <c r="V287" s="80"/>
      <c r="W287" s="80"/>
      <c r="X287" s="80"/>
      <c r="Y287" s="81"/>
      <c r="Z287" s="81"/>
    </row>
    <row r="288" spans="1:26" ht="39.75" customHeight="1" x14ac:dyDescent="0.3">
      <c r="A288" s="80"/>
      <c r="B288" s="80"/>
      <c r="C288" s="80"/>
      <c r="D288" s="150"/>
      <c r="E288" s="151"/>
      <c r="F288" s="152"/>
      <c r="G288" s="152"/>
      <c r="H288" s="152"/>
      <c r="I288" s="80"/>
      <c r="J288" s="80"/>
      <c r="K288" s="80"/>
      <c r="L288" s="80"/>
      <c r="M288" s="80"/>
      <c r="N288" s="80"/>
      <c r="O288" s="80"/>
      <c r="P288" s="80"/>
      <c r="Q288" s="80"/>
      <c r="R288" s="80"/>
      <c r="S288" s="80"/>
      <c r="T288" s="80"/>
      <c r="U288" s="80"/>
      <c r="V288" s="80"/>
      <c r="W288" s="80"/>
      <c r="X288" s="80"/>
      <c r="Y288" s="81"/>
      <c r="Z288" s="81"/>
    </row>
    <row r="289" spans="1:26" ht="39.75" customHeight="1" x14ac:dyDescent="0.3">
      <c r="A289" s="80"/>
      <c r="B289" s="80"/>
      <c r="C289" s="80"/>
      <c r="D289" s="150"/>
      <c r="E289" s="151"/>
      <c r="F289" s="152"/>
      <c r="G289" s="152"/>
      <c r="H289" s="152"/>
      <c r="I289" s="80"/>
      <c r="J289" s="80"/>
      <c r="K289" s="80"/>
      <c r="L289" s="80"/>
      <c r="M289" s="80"/>
      <c r="N289" s="80"/>
      <c r="O289" s="80"/>
      <c r="P289" s="80"/>
      <c r="Q289" s="80"/>
      <c r="R289" s="80"/>
      <c r="S289" s="80"/>
      <c r="T289" s="80"/>
      <c r="U289" s="80"/>
      <c r="V289" s="80"/>
      <c r="W289" s="80"/>
      <c r="X289" s="80"/>
      <c r="Y289" s="81"/>
      <c r="Z289" s="81"/>
    </row>
    <row r="290" spans="1:26" ht="39.75" customHeight="1" x14ac:dyDescent="0.3">
      <c r="A290" s="80"/>
      <c r="B290" s="80"/>
      <c r="C290" s="80"/>
      <c r="D290" s="150"/>
      <c r="E290" s="151"/>
      <c r="F290" s="152"/>
      <c r="G290" s="152"/>
      <c r="H290" s="152"/>
      <c r="I290" s="80"/>
      <c r="J290" s="80"/>
      <c r="K290" s="80"/>
      <c r="L290" s="80"/>
      <c r="M290" s="80"/>
      <c r="N290" s="80"/>
      <c r="O290" s="80"/>
      <c r="P290" s="80"/>
      <c r="Q290" s="80"/>
      <c r="R290" s="80"/>
      <c r="S290" s="80"/>
      <c r="T290" s="80"/>
      <c r="U290" s="80"/>
      <c r="V290" s="80"/>
      <c r="W290" s="80"/>
      <c r="X290" s="80"/>
      <c r="Y290" s="81"/>
      <c r="Z290" s="81"/>
    </row>
    <row r="291" spans="1:26" ht="39.75" customHeight="1" x14ac:dyDescent="0.3">
      <c r="A291" s="80"/>
      <c r="B291" s="80"/>
      <c r="C291" s="80"/>
      <c r="D291" s="150"/>
      <c r="E291" s="151"/>
      <c r="F291" s="152"/>
      <c r="G291" s="152"/>
      <c r="H291" s="152"/>
      <c r="I291" s="80"/>
      <c r="J291" s="80"/>
      <c r="K291" s="80"/>
      <c r="L291" s="80"/>
      <c r="M291" s="80"/>
      <c r="N291" s="80"/>
      <c r="O291" s="80"/>
      <c r="P291" s="80"/>
      <c r="Q291" s="80"/>
      <c r="R291" s="80"/>
      <c r="S291" s="80"/>
      <c r="T291" s="80"/>
      <c r="U291" s="80"/>
      <c r="V291" s="80"/>
      <c r="W291" s="80"/>
      <c r="X291" s="80"/>
      <c r="Y291" s="81"/>
      <c r="Z291" s="81"/>
    </row>
    <row r="292" spans="1:26" ht="39.75" customHeight="1" x14ac:dyDescent="0.3">
      <c r="A292" s="80"/>
      <c r="B292" s="80"/>
      <c r="C292" s="80"/>
      <c r="D292" s="150"/>
      <c r="E292" s="151"/>
      <c r="F292" s="152"/>
      <c r="G292" s="152"/>
      <c r="H292" s="152"/>
      <c r="I292" s="80"/>
      <c r="J292" s="80"/>
      <c r="K292" s="80"/>
      <c r="L292" s="80"/>
      <c r="M292" s="80"/>
      <c r="N292" s="80"/>
      <c r="O292" s="80"/>
      <c r="P292" s="80"/>
      <c r="Q292" s="80"/>
      <c r="R292" s="80"/>
      <c r="S292" s="80"/>
      <c r="T292" s="80"/>
      <c r="U292" s="80"/>
      <c r="V292" s="80"/>
      <c r="W292" s="80"/>
      <c r="X292" s="80"/>
      <c r="Y292" s="81"/>
      <c r="Z292" s="81"/>
    </row>
    <row r="293" spans="1:26" ht="39.75" customHeight="1" x14ac:dyDescent="0.3">
      <c r="A293" s="80"/>
      <c r="B293" s="80"/>
      <c r="C293" s="80"/>
      <c r="D293" s="150"/>
      <c r="E293" s="151"/>
      <c r="F293" s="152"/>
      <c r="G293" s="152"/>
      <c r="H293" s="152"/>
      <c r="I293" s="80"/>
      <c r="J293" s="80"/>
      <c r="K293" s="80"/>
      <c r="L293" s="80"/>
      <c r="M293" s="80"/>
      <c r="N293" s="80"/>
      <c r="O293" s="80"/>
      <c r="P293" s="80"/>
      <c r="Q293" s="80"/>
      <c r="R293" s="80"/>
      <c r="S293" s="80"/>
      <c r="T293" s="80"/>
      <c r="U293" s="80"/>
      <c r="V293" s="80"/>
      <c r="W293" s="80"/>
      <c r="X293" s="80"/>
      <c r="Y293" s="81"/>
      <c r="Z293" s="81"/>
    </row>
    <row r="294" spans="1:26" ht="39.75" customHeight="1" x14ac:dyDescent="0.3">
      <c r="A294" s="80"/>
      <c r="B294" s="80"/>
      <c r="C294" s="80"/>
      <c r="D294" s="150"/>
      <c r="E294" s="151"/>
      <c r="F294" s="152"/>
      <c r="G294" s="152"/>
      <c r="H294" s="152"/>
      <c r="I294" s="80"/>
      <c r="J294" s="80"/>
      <c r="K294" s="80"/>
      <c r="L294" s="80"/>
      <c r="M294" s="80"/>
      <c r="N294" s="80"/>
      <c r="O294" s="80"/>
      <c r="P294" s="80"/>
      <c r="Q294" s="80"/>
      <c r="R294" s="80"/>
      <c r="S294" s="80"/>
      <c r="T294" s="80"/>
      <c r="U294" s="80"/>
      <c r="V294" s="80"/>
      <c r="W294" s="80"/>
      <c r="X294" s="80"/>
      <c r="Y294" s="81"/>
      <c r="Z294" s="81"/>
    </row>
    <row r="295" spans="1:26" ht="39.75" customHeight="1" x14ac:dyDescent="0.3">
      <c r="A295" s="80"/>
      <c r="B295" s="80"/>
      <c r="C295" s="80"/>
      <c r="D295" s="150"/>
      <c r="E295" s="151"/>
      <c r="F295" s="152"/>
      <c r="G295" s="152"/>
      <c r="H295" s="152"/>
      <c r="I295" s="80"/>
      <c r="J295" s="80"/>
      <c r="K295" s="80"/>
      <c r="L295" s="80"/>
      <c r="M295" s="80"/>
      <c r="N295" s="80"/>
      <c r="O295" s="80"/>
      <c r="P295" s="80"/>
      <c r="Q295" s="80"/>
      <c r="R295" s="80"/>
      <c r="S295" s="80"/>
      <c r="T295" s="80"/>
      <c r="U295" s="80"/>
      <c r="V295" s="80"/>
      <c r="W295" s="80"/>
      <c r="X295" s="80"/>
      <c r="Y295" s="81"/>
      <c r="Z295" s="81"/>
    </row>
    <row r="296" spans="1:26" ht="39.75" customHeight="1" x14ac:dyDescent="0.3">
      <c r="A296" s="80"/>
      <c r="B296" s="80"/>
      <c r="C296" s="80"/>
      <c r="D296" s="150"/>
      <c r="E296" s="151"/>
      <c r="F296" s="152"/>
      <c r="G296" s="152"/>
      <c r="H296" s="152"/>
      <c r="I296" s="80"/>
      <c r="J296" s="80"/>
      <c r="K296" s="80"/>
      <c r="L296" s="80"/>
      <c r="M296" s="80"/>
      <c r="N296" s="80"/>
      <c r="O296" s="80"/>
      <c r="P296" s="80"/>
      <c r="Q296" s="80"/>
      <c r="R296" s="80"/>
      <c r="S296" s="80"/>
      <c r="T296" s="80"/>
      <c r="U296" s="80"/>
      <c r="V296" s="80"/>
      <c r="W296" s="80"/>
      <c r="X296" s="80"/>
      <c r="Y296" s="81"/>
      <c r="Z296" s="81"/>
    </row>
    <row r="297" spans="1:26" ht="39.75" customHeight="1" x14ac:dyDescent="0.3">
      <c r="A297" s="80"/>
      <c r="B297" s="80"/>
      <c r="C297" s="80"/>
      <c r="D297" s="150"/>
      <c r="E297" s="151"/>
      <c r="F297" s="152"/>
      <c r="G297" s="152"/>
      <c r="H297" s="152"/>
      <c r="I297" s="80"/>
      <c r="J297" s="80"/>
      <c r="K297" s="80"/>
      <c r="L297" s="80"/>
      <c r="M297" s="80"/>
      <c r="N297" s="80"/>
      <c r="O297" s="80"/>
      <c r="P297" s="80"/>
      <c r="Q297" s="80"/>
      <c r="R297" s="80"/>
      <c r="S297" s="80"/>
      <c r="T297" s="80"/>
      <c r="U297" s="80"/>
      <c r="V297" s="80"/>
      <c r="W297" s="80"/>
      <c r="X297" s="80"/>
      <c r="Y297" s="81"/>
      <c r="Z297" s="81"/>
    </row>
    <row r="298" spans="1:26" ht="39.75" customHeight="1" x14ac:dyDescent="0.3">
      <c r="A298" s="80"/>
      <c r="B298" s="80"/>
      <c r="C298" s="80"/>
      <c r="D298" s="150"/>
      <c r="E298" s="151"/>
      <c r="F298" s="152"/>
      <c r="G298" s="152"/>
      <c r="H298" s="152"/>
      <c r="I298" s="80"/>
      <c r="J298" s="80"/>
      <c r="K298" s="80"/>
      <c r="L298" s="80"/>
      <c r="M298" s="80"/>
      <c r="N298" s="80"/>
      <c r="O298" s="80"/>
      <c r="P298" s="80"/>
      <c r="Q298" s="80"/>
      <c r="R298" s="80"/>
      <c r="S298" s="80"/>
      <c r="T298" s="80"/>
      <c r="U298" s="80"/>
      <c r="V298" s="80"/>
      <c r="W298" s="80"/>
      <c r="X298" s="80"/>
      <c r="Y298" s="81"/>
      <c r="Z298" s="81"/>
    </row>
    <row r="299" spans="1:26" ht="39.75" customHeight="1" x14ac:dyDescent="0.3">
      <c r="A299" s="80"/>
      <c r="B299" s="80"/>
      <c r="C299" s="80"/>
      <c r="D299" s="150"/>
      <c r="E299" s="151"/>
      <c r="F299" s="152"/>
      <c r="G299" s="152"/>
      <c r="H299" s="152"/>
      <c r="I299" s="80"/>
      <c r="J299" s="80"/>
      <c r="K299" s="80"/>
      <c r="L299" s="80"/>
      <c r="M299" s="80"/>
      <c r="N299" s="80"/>
      <c r="O299" s="80"/>
      <c r="P299" s="80"/>
      <c r="Q299" s="80"/>
      <c r="R299" s="80"/>
      <c r="S299" s="80"/>
      <c r="T299" s="80"/>
      <c r="U299" s="80"/>
      <c r="V299" s="80"/>
      <c r="W299" s="80"/>
      <c r="X299" s="80"/>
      <c r="Y299" s="81"/>
      <c r="Z299" s="81"/>
    </row>
    <row r="300" spans="1:26" ht="39.75" customHeight="1" x14ac:dyDescent="0.3">
      <c r="A300" s="80"/>
      <c r="B300" s="80"/>
      <c r="C300" s="80"/>
      <c r="D300" s="150"/>
      <c r="E300" s="151"/>
      <c r="F300" s="152"/>
      <c r="G300" s="152"/>
      <c r="H300" s="152"/>
      <c r="I300" s="80"/>
      <c r="J300" s="80"/>
      <c r="K300" s="80"/>
      <c r="L300" s="80"/>
      <c r="M300" s="80"/>
      <c r="N300" s="80"/>
      <c r="O300" s="80"/>
      <c r="P300" s="80"/>
      <c r="Q300" s="80"/>
      <c r="R300" s="80"/>
      <c r="S300" s="80"/>
      <c r="T300" s="80"/>
      <c r="U300" s="80"/>
      <c r="V300" s="80"/>
      <c r="W300" s="80"/>
      <c r="X300" s="80"/>
      <c r="Y300" s="81"/>
      <c r="Z300" s="81"/>
    </row>
    <row r="301" spans="1:26" ht="39.75" customHeight="1" x14ac:dyDescent="0.3">
      <c r="A301" s="80"/>
      <c r="B301" s="80"/>
      <c r="C301" s="80"/>
      <c r="D301" s="150"/>
      <c r="E301" s="151"/>
      <c r="F301" s="152"/>
      <c r="G301" s="152"/>
      <c r="H301" s="152"/>
      <c r="I301" s="80"/>
      <c r="J301" s="80"/>
      <c r="K301" s="80"/>
      <c r="L301" s="80"/>
      <c r="M301" s="80"/>
      <c r="N301" s="80"/>
      <c r="O301" s="80"/>
      <c r="P301" s="80"/>
      <c r="Q301" s="80"/>
      <c r="R301" s="80"/>
      <c r="S301" s="80"/>
      <c r="T301" s="80"/>
      <c r="U301" s="80"/>
      <c r="V301" s="80"/>
      <c r="W301" s="80"/>
      <c r="X301" s="80"/>
      <c r="Y301" s="81"/>
      <c r="Z301" s="81"/>
    </row>
    <row r="302" spans="1:26" ht="39.75" customHeight="1" x14ac:dyDescent="0.3">
      <c r="A302" s="80"/>
      <c r="B302" s="80"/>
      <c r="C302" s="80"/>
      <c r="D302" s="150"/>
      <c r="E302" s="151"/>
      <c r="F302" s="152"/>
      <c r="G302" s="152"/>
      <c r="H302" s="152"/>
      <c r="I302" s="80"/>
      <c r="J302" s="80"/>
      <c r="K302" s="80"/>
      <c r="L302" s="80"/>
      <c r="M302" s="80"/>
      <c r="N302" s="80"/>
      <c r="O302" s="80"/>
      <c r="P302" s="80"/>
      <c r="Q302" s="80"/>
      <c r="R302" s="80"/>
      <c r="S302" s="80"/>
      <c r="T302" s="80"/>
      <c r="U302" s="80"/>
      <c r="V302" s="80"/>
      <c r="W302" s="80"/>
      <c r="X302" s="80"/>
      <c r="Y302" s="81"/>
      <c r="Z302" s="81"/>
    </row>
    <row r="303" spans="1:26" ht="39.75" customHeight="1" x14ac:dyDescent="0.3">
      <c r="A303" s="80"/>
      <c r="B303" s="80"/>
      <c r="C303" s="80"/>
      <c r="D303" s="150"/>
      <c r="E303" s="151"/>
      <c r="F303" s="152"/>
      <c r="G303" s="152"/>
      <c r="H303" s="152"/>
      <c r="I303" s="80"/>
      <c r="J303" s="80"/>
      <c r="K303" s="80"/>
      <c r="L303" s="80"/>
      <c r="M303" s="80"/>
      <c r="N303" s="80"/>
      <c r="O303" s="80"/>
      <c r="P303" s="80"/>
      <c r="Q303" s="80"/>
      <c r="R303" s="80"/>
      <c r="S303" s="80"/>
      <c r="T303" s="80"/>
      <c r="U303" s="80"/>
      <c r="V303" s="80"/>
      <c r="W303" s="80"/>
      <c r="X303" s="80"/>
      <c r="Y303" s="81"/>
      <c r="Z303" s="81"/>
    </row>
    <row r="304" spans="1:26" ht="39.75" customHeight="1" x14ac:dyDescent="0.3">
      <c r="A304" s="80"/>
      <c r="B304" s="80"/>
      <c r="C304" s="80"/>
      <c r="D304" s="150"/>
      <c r="E304" s="151"/>
      <c r="F304" s="152"/>
      <c r="G304" s="152"/>
      <c r="H304" s="152"/>
      <c r="I304" s="80"/>
      <c r="J304" s="80"/>
      <c r="K304" s="80"/>
      <c r="L304" s="80"/>
      <c r="M304" s="80"/>
      <c r="N304" s="80"/>
      <c r="O304" s="80"/>
      <c r="P304" s="80"/>
      <c r="Q304" s="80"/>
      <c r="R304" s="80"/>
      <c r="S304" s="80"/>
      <c r="T304" s="80"/>
      <c r="U304" s="80"/>
      <c r="V304" s="80"/>
      <c r="W304" s="80"/>
      <c r="X304" s="80"/>
      <c r="Y304" s="81"/>
      <c r="Z304" s="81"/>
    </row>
    <row r="305" spans="1:26" ht="39.75" customHeight="1" x14ac:dyDescent="0.3">
      <c r="A305" s="80"/>
      <c r="B305" s="80"/>
      <c r="C305" s="80"/>
      <c r="D305" s="150"/>
      <c r="E305" s="151"/>
      <c r="F305" s="152"/>
      <c r="G305" s="152"/>
      <c r="H305" s="152"/>
      <c r="I305" s="80"/>
      <c r="J305" s="80"/>
      <c r="K305" s="80"/>
      <c r="L305" s="80"/>
      <c r="M305" s="80"/>
      <c r="N305" s="80"/>
      <c r="O305" s="80"/>
      <c r="P305" s="80"/>
      <c r="Q305" s="80"/>
      <c r="R305" s="80"/>
      <c r="S305" s="80"/>
      <c r="T305" s="80"/>
      <c r="U305" s="80"/>
      <c r="V305" s="80"/>
      <c r="W305" s="80"/>
      <c r="X305" s="80"/>
      <c r="Y305" s="81"/>
      <c r="Z305" s="81"/>
    </row>
    <row r="306" spans="1:26" ht="39.75" customHeight="1" x14ac:dyDescent="0.3">
      <c r="A306" s="80"/>
      <c r="B306" s="80"/>
      <c r="C306" s="80"/>
      <c r="D306" s="150"/>
      <c r="E306" s="151"/>
      <c r="F306" s="152"/>
      <c r="G306" s="152"/>
      <c r="H306" s="152"/>
      <c r="I306" s="80"/>
      <c r="J306" s="80"/>
      <c r="K306" s="80"/>
      <c r="L306" s="80"/>
      <c r="M306" s="80"/>
      <c r="N306" s="80"/>
      <c r="O306" s="80"/>
      <c r="P306" s="80"/>
      <c r="Q306" s="80"/>
      <c r="R306" s="80"/>
      <c r="S306" s="80"/>
      <c r="T306" s="80"/>
      <c r="U306" s="80"/>
      <c r="V306" s="80"/>
      <c r="W306" s="80"/>
      <c r="X306" s="80"/>
      <c r="Y306" s="81"/>
      <c r="Z306" s="81"/>
    </row>
    <row r="307" spans="1:26" ht="39.75" customHeight="1" x14ac:dyDescent="0.3">
      <c r="A307" s="80"/>
      <c r="B307" s="80"/>
      <c r="C307" s="80"/>
      <c r="D307" s="150"/>
      <c r="E307" s="151"/>
      <c r="F307" s="152"/>
      <c r="G307" s="152"/>
      <c r="H307" s="152"/>
      <c r="I307" s="80"/>
      <c r="J307" s="80"/>
      <c r="K307" s="80"/>
      <c r="L307" s="80"/>
      <c r="M307" s="80"/>
      <c r="N307" s="80"/>
      <c r="O307" s="80"/>
      <c r="P307" s="80"/>
      <c r="Q307" s="80"/>
      <c r="R307" s="80"/>
      <c r="S307" s="80"/>
      <c r="T307" s="80"/>
      <c r="U307" s="80"/>
      <c r="V307" s="80"/>
      <c r="W307" s="80"/>
      <c r="X307" s="80"/>
      <c r="Y307" s="81"/>
      <c r="Z307" s="81"/>
    </row>
    <row r="308" spans="1:26" ht="39.75" customHeight="1" x14ac:dyDescent="0.3">
      <c r="A308" s="80"/>
      <c r="B308" s="80"/>
      <c r="C308" s="80"/>
      <c r="D308" s="150"/>
      <c r="E308" s="151"/>
      <c r="F308" s="152"/>
      <c r="G308" s="152"/>
      <c r="H308" s="152"/>
      <c r="I308" s="80"/>
      <c r="J308" s="80"/>
      <c r="K308" s="80"/>
      <c r="L308" s="80"/>
      <c r="M308" s="80"/>
      <c r="N308" s="80"/>
      <c r="O308" s="80"/>
      <c r="P308" s="80"/>
      <c r="Q308" s="80"/>
      <c r="R308" s="80"/>
      <c r="S308" s="80"/>
      <c r="T308" s="80"/>
      <c r="U308" s="80"/>
      <c r="V308" s="80"/>
      <c r="W308" s="80"/>
      <c r="X308" s="80"/>
      <c r="Y308" s="81"/>
      <c r="Z308" s="81"/>
    </row>
    <row r="309" spans="1:26" ht="39.75" customHeight="1" x14ac:dyDescent="0.3">
      <c r="A309" s="80"/>
      <c r="B309" s="80"/>
      <c r="C309" s="80"/>
      <c r="D309" s="150"/>
      <c r="E309" s="151"/>
      <c r="F309" s="152"/>
      <c r="G309" s="152"/>
      <c r="H309" s="152"/>
      <c r="I309" s="80"/>
      <c r="J309" s="80"/>
      <c r="K309" s="80"/>
      <c r="L309" s="80"/>
      <c r="M309" s="80"/>
      <c r="N309" s="80"/>
      <c r="O309" s="80"/>
      <c r="P309" s="80"/>
      <c r="Q309" s="80"/>
      <c r="R309" s="80"/>
      <c r="S309" s="80"/>
      <c r="T309" s="80"/>
      <c r="U309" s="80"/>
      <c r="V309" s="80"/>
      <c r="W309" s="80"/>
      <c r="X309" s="80"/>
      <c r="Y309" s="81"/>
      <c r="Z309" s="81"/>
    </row>
    <row r="310" spans="1:26" ht="39.75" customHeight="1" x14ac:dyDescent="0.3">
      <c r="A310" s="80"/>
      <c r="B310" s="80"/>
      <c r="C310" s="80"/>
      <c r="D310" s="150"/>
      <c r="E310" s="151"/>
      <c r="F310" s="152"/>
      <c r="G310" s="152"/>
      <c r="H310" s="152"/>
      <c r="I310" s="80"/>
      <c r="J310" s="80"/>
      <c r="K310" s="80"/>
      <c r="L310" s="80"/>
      <c r="M310" s="80"/>
      <c r="N310" s="80"/>
      <c r="O310" s="80"/>
      <c r="P310" s="80"/>
      <c r="Q310" s="80"/>
      <c r="R310" s="80"/>
      <c r="S310" s="80"/>
      <c r="T310" s="80"/>
      <c r="U310" s="80"/>
      <c r="V310" s="80"/>
      <c r="W310" s="80"/>
      <c r="X310" s="80"/>
      <c r="Y310" s="81"/>
      <c r="Z310" s="81"/>
    </row>
    <row r="311" spans="1:26" ht="39.75" customHeight="1" x14ac:dyDescent="0.3">
      <c r="A311" s="80"/>
      <c r="B311" s="80"/>
      <c r="C311" s="80"/>
      <c r="D311" s="150"/>
      <c r="E311" s="151"/>
      <c r="F311" s="152"/>
      <c r="G311" s="152"/>
      <c r="H311" s="152"/>
      <c r="I311" s="80"/>
      <c r="J311" s="80"/>
      <c r="K311" s="80"/>
      <c r="L311" s="80"/>
      <c r="M311" s="80"/>
      <c r="N311" s="80"/>
      <c r="O311" s="80"/>
      <c r="P311" s="80"/>
      <c r="Q311" s="80"/>
      <c r="R311" s="80"/>
      <c r="S311" s="80"/>
      <c r="T311" s="80"/>
      <c r="U311" s="80"/>
      <c r="V311" s="80"/>
      <c r="W311" s="80"/>
      <c r="X311" s="80"/>
      <c r="Y311" s="81"/>
      <c r="Z311" s="81"/>
    </row>
    <row r="312" spans="1:26" ht="39.75" customHeight="1" x14ac:dyDescent="0.3">
      <c r="A312" s="80"/>
      <c r="B312" s="80"/>
      <c r="C312" s="80"/>
      <c r="D312" s="150"/>
      <c r="E312" s="151"/>
      <c r="F312" s="152"/>
      <c r="G312" s="152"/>
      <c r="H312" s="152"/>
      <c r="I312" s="80"/>
      <c r="J312" s="80"/>
      <c r="K312" s="80"/>
      <c r="L312" s="80"/>
      <c r="M312" s="80"/>
      <c r="N312" s="80"/>
      <c r="O312" s="80"/>
      <c r="P312" s="80"/>
      <c r="Q312" s="80"/>
      <c r="R312" s="80"/>
      <c r="S312" s="80"/>
      <c r="T312" s="80"/>
      <c r="U312" s="80"/>
      <c r="V312" s="80"/>
      <c r="W312" s="80"/>
      <c r="X312" s="80"/>
      <c r="Y312" s="81"/>
      <c r="Z312" s="81"/>
    </row>
    <row r="313" spans="1:26" ht="39.75" customHeight="1" x14ac:dyDescent="0.3">
      <c r="A313" s="80"/>
      <c r="B313" s="80"/>
      <c r="C313" s="80"/>
      <c r="D313" s="150"/>
      <c r="E313" s="151"/>
      <c r="F313" s="152"/>
      <c r="G313" s="152"/>
      <c r="H313" s="152"/>
      <c r="I313" s="80"/>
      <c r="J313" s="80"/>
      <c r="K313" s="80"/>
      <c r="L313" s="80"/>
      <c r="M313" s="80"/>
      <c r="N313" s="80"/>
      <c r="O313" s="80"/>
      <c r="P313" s="80"/>
      <c r="Q313" s="80"/>
      <c r="R313" s="80"/>
      <c r="S313" s="80"/>
      <c r="T313" s="80"/>
      <c r="U313" s="80"/>
      <c r="V313" s="80"/>
      <c r="W313" s="80"/>
      <c r="X313" s="80"/>
      <c r="Y313" s="81"/>
      <c r="Z313" s="81"/>
    </row>
    <row r="314" spans="1:26" ht="39.75" customHeight="1" x14ac:dyDescent="0.3">
      <c r="A314" s="80"/>
      <c r="B314" s="80"/>
      <c r="C314" s="80"/>
      <c r="D314" s="150"/>
      <c r="E314" s="151"/>
      <c r="F314" s="152"/>
      <c r="G314" s="152"/>
      <c r="H314" s="152"/>
      <c r="I314" s="80"/>
      <c r="J314" s="80"/>
      <c r="K314" s="80"/>
      <c r="L314" s="80"/>
      <c r="M314" s="80"/>
      <c r="N314" s="80"/>
      <c r="O314" s="80"/>
      <c r="P314" s="80"/>
      <c r="Q314" s="80"/>
      <c r="R314" s="80"/>
      <c r="S314" s="80"/>
      <c r="T314" s="80"/>
      <c r="U314" s="80"/>
      <c r="V314" s="80"/>
      <c r="W314" s="80"/>
      <c r="X314" s="80"/>
      <c r="Y314" s="81"/>
      <c r="Z314" s="81"/>
    </row>
    <row r="315" spans="1:26" ht="39.75" customHeight="1" x14ac:dyDescent="0.3">
      <c r="A315" s="80"/>
      <c r="B315" s="80"/>
      <c r="C315" s="80"/>
      <c r="D315" s="150"/>
      <c r="E315" s="151"/>
      <c r="F315" s="152"/>
      <c r="G315" s="152"/>
      <c r="H315" s="152"/>
      <c r="I315" s="80"/>
      <c r="J315" s="80"/>
      <c r="K315" s="80"/>
      <c r="L315" s="80"/>
      <c r="M315" s="80"/>
      <c r="N315" s="80"/>
      <c r="O315" s="80"/>
      <c r="P315" s="80"/>
      <c r="Q315" s="80"/>
      <c r="R315" s="80"/>
      <c r="S315" s="80"/>
      <c r="T315" s="80"/>
      <c r="U315" s="80"/>
      <c r="V315" s="80"/>
      <c r="W315" s="80"/>
      <c r="X315" s="80"/>
      <c r="Y315" s="81"/>
      <c r="Z315" s="81"/>
    </row>
    <row r="316" spans="1:26" ht="39.75" customHeight="1" x14ac:dyDescent="0.3">
      <c r="A316" s="80"/>
      <c r="B316" s="80"/>
      <c r="C316" s="80"/>
      <c r="D316" s="150"/>
      <c r="E316" s="151"/>
      <c r="F316" s="152"/>
      <c r="G316" s="152"/>
      <c r="H316" s="152"/>
      <c r="I316" s="80"/>
      <c r="J316" s="80"/>
      <c r="K316" s="80"/>
      <c r="L316" s="80"/>
      <c r="M316" s="80"/>
      <c r="N316" s="80"/>
      <c r="O316" s="80"/>
      <c r="P316" s="80"/>
      <c r="Q316" s="80"/>
      <c r="R316" s="80"/>
      <c r="S316" s="80"/>
      <c r="T316" s="80"/>
      <c r="U316" s="80"/>
      <c r="V316" s="80"/>
      <c r="W316" s="80"/>
      <c r="X316" s="80"/>
      <c r="Y316" s="81"/>
      <c r="Z316" s="81"/>
    </row>
    <row r="317" spans="1:26" ht="39.75" customHeight="1" x14ac:dyDescent="0.3">
      <c r="A317" s="80"/>
      <c r="B317" s="80"/>
      <c r="C317" s="80"/>
      <c r="D317" s="150"/>
      <c r="E317" s="151"/>
      <c r="F317" s="152"/>
      <c r="G317" s="152"/>
      <c r="H317" s="152"/>
      <c r="I317" s="80"/>
      <c r="J317" s="80"/>
      <c r="K317" s="80"/>
      <c r="L317" s="80"/>
      <c r="M317" s="80"/>
      <c r="N317" s="80"/>
      <c r="O317" s="80"/>
      <c r="P317" s="80"/>
      <c r="Q317" s="80"/>
      <c r="R317" s="80"/>
      <c r="S317" s="80"/>
      <c r="T317" s="80"/>
      <c r="U317" s="80"/>
      <c r="V317" s="80"/>
      <c r="W317" s="80"/>
      <c r="X317" s="80"/>
      <c r="Y317" s="81"/>
      <c r="Z317" s="81"/>
    </row>
    <row r="318" spans="1:26" ht="39.75" customHeight="1" x14ac:dyDescent="0.3">
      <c r="A318" s="80"/>
      <c r="B318" s="80"/>
      <c r="C318" s="80"/>
      <c r="D318" s="150"/>
      <c r="E318" s="151"/>
      <c r="F318" s="152"/>
      <c r="G318" s="152"/>
      <c r="H318" s="152"/>
      <c r="I318" s="80"/>
      <c r="J318" s="80"/>
      <c r="K318" s="80"/>
      <c r="L318" s="80"/>
      <c r="M318" s="80"/>
      <c r="N318" s="80"/>
      <c r="O318" s="80"/>
      <c r="P318" s="80"/>
      <c r="Q318" s="80"/>
      <c r="R318" s="80"/>
      <c r="S318" s="80"/>
      <c r="T318" s="80"/>
      <c r="U318" s="80"/>
      <c r="V318" s="80"/>
      <c r="W318" s="80"/>
      <c r="X318" s="80"/>
      <c r="Y318" s="81"/>
      <c r="Z318" s="81"/>
    </row>
    <row r="319" spans="1:26" ht="39.75" customHeight="1" x14ac:dyDescent="0.3">
      <c r="A319" s="80"/>
      <c r="B319" s="80"/>
      <c r="C319" s="80"/>
      <c r="D319" s="150"/>
      <c r="E319" s="151"/>
      <c r="F319" s="152"/>
      <c r="G319" s="152"/>
      <c r="H319" s="152"/>
      <c r="I319" s="80"/>
      <c r="J319" s="80"/>
      <c r="K319" s="80"/>
      <c r="L319" s="80"/>
      <c r="M319" s="80"/>
      <c r="N319" s="80"/>
      <c r="O319" s="80"/>
      <c r="P319" s="80"/>
      <c r="Q319" s="80"/>
      <c r="R319" s="80"/>
      <c r="S319" s="80"/>
      <c r="T319" s="80"/>
      <c r="U319" s="80"/>
      <c r="V319" s="80"/>
      <c r="W319" s="80"/>
      <c r="X319" s="80"/>
      <c r="Y319" s="81"/>
      <c r="Z319" s="81"/>
    </row>
    <row r="320" spans="1:26" ht="39.75" customHeight="1" x14ac:dyDescent="0.3">
      <c r="A320" s="80"/>
      <c r="B320" s="80"/>
      <c r="C320" s="80"/>
      <c r="D320" s="150"/>
      <c r="E320" s="151"/>
      <c r="F320" s="152"/>
      <c r="G320" s="152"/>
      <c r="H320" s="152"/>
      <c r="I320" s="80"/>
      <c r="J320" s="80"/>
      <c r="K320" s="80"/>
      <c r="L320" s="80"/>
      <c r="M320" s="80"/>
      <c r="N320" s="80"/>
      <c r="O320" s="80"/>
      <c r="P320" s="80"/>
      <c r="Q320" s="80"/>
      <c r="R320" s="80"/>
      <c r="S320" s="80"/>
      <c r="T320" s="80"/>
      <c r="U320" s="80"/>
      <c r="V320" s="80"/>
      <c r="W320" s="80"/>
      <c r="X320" s="80"/>
      <c r="Y320" s="81"/>
      <c r="Z320" s="81"/>
    </row>
    <row r="321" spans="1:26" ht="39.75" customHeight="1" x14ac:dyDescent="0.3">
      <c r="A321" s="80"/>
      <c r="B321" s="80"/>
      <c r="C321" s="80"/>
      <c r="D321" s="150"/>
      <c r="E321" s="151"/>
      <c r="F321" s="152"/>
      <c r="G321" s="152"/>
      <c r="H321" s="152"/>
      <c r="I321" s="80"/>
      <c r="J321" s="80"/>
      <c r="K321" s="80"/>
      <c r="L321" s="80"/>
      <c r="M321" s="80"/>
      <c r="N321" s="80"/>
      <c r="O321" s="80"/>
      <c r="P321" s="80"/>
      <c r="Q321" s="80"/>
      <c r="R321" s="80"/>
      <c r="S321" s="80"/>
      <c r="T321" s="80"/>
      <c r="U321" s="80"/>
      <c r="V321" s="80"/>
      <c r="W321" s="80"/>
      <c r="X321" s="80"/>
      <c r="Y321" s="81"/>
      <c r="Z321" s="81"/>
    </row>
    <row r="322" spans="1:26" ht="39.75" customHeight="1" x14ac:dyDescent="0.3">
      <c r="A322" s="80"/>
      <c r="B322" s="80"/>
      <c r="C322" s="80"/>
      <c r="D322" s="150"/>
      <c r="E322" s="151"/>
      <c r="F322" s="152"/>
      <c r="G322" s="152"/>
      <c r="H322" s="152"/>
      <c r="I322" s="80"/>
      <c r="J322" s="80"/>
      <c r="K322" s="80"/>
      <c r="L322" s="80"/>
      <c r="M322" s="80"/>
      <c r="N322" s="80"/>
      <c r="O322" s="80"/>
      <c r="P322" s="80"/>
      <c r="Q322" s="80"/>
      <c r="R322" s="80"/>
      <c r="S322" s="80"/>
      <c r="T322" s="80"/>
      <c r="U322" s="80"/>
      <c r="V322" s="80"/>
      <c r="W322" s="80"/>
      <c r="X322" s="80"/>
      <c r="Y322" s="81"/>
      <c r="Z322" s="81"/>
    </row>
    <row r="323" spans="1:26" ht="39.75" customHeight="1" x14ac:dyDescent="0.3">
      <c r="A323" s="80"/>
      <c r="B323" s="80"/>
      <c r="C323" s="80"/>
      <c r="D323" s="150"/>
      <c r="E323" s="151"/>
      <c r="F323" s="152"/>
      <c r="G323" s="152"/>
      <c r="H323" s="152"/>
      <c r="I323" s="80"/>
      <c r="J323" s="80"/>
      <c r="K323" s="80"/>
      <c r="L323" s="80"/>
      <c r="M323" s="80"/>
      <c r="N323" s="80"/>
      <c r="O323" s="80"/>
      <c r="P323" s="80"/>
      <c r="Q323" s="80"/>
      <c r="R323" s="80"/>
      <c r="S323" s="80"/>
      <c r="T323" s="80"/>
      <c r="U323" s="80"/>
      <c r="V323" s="80"/>
      <c r="W323" s="80"/>
      <c r="X323" s="80"/>
      <c r="Y323" s="81"/>
      <c r="Z323" s="81"/>
    </row>
    <row r="324" spans="1:26" ht="39.75" customHeight="1" x14ac:dyDescent="0.3">
      <c r="A324" s="80"/>
      <c r="B324" s="80"/>
      <c r="C324" s="80"/>
      <c r="D324" s="150"/>
      <c r="E324" s="151"/>
      <c r="F324" s="152"/>
      <c r="G324" s="152"/>
      <c r="H324" s="152"/>
      <c r="I324" s="80"/>
      <c r="J324" s="80"/>
      <c r="K324" s="80"/>
      <c r="L324" s="80"/>
      <c r="M324" s="80"/>
      <c r="N324" s="80"/>
      <c r="O324" s="80"/>
      <c r="P324" s="80"/>
      <c r="Q324" s="80"/>
      <c r="R324" s="80"/>
      <c r="S324" s="80"/>
      <c r="T324" s="80"/>
      <c r="U324" s="80"/>
      <c r="V324" s="80"/>
      <c r="W324" s="80"/>
      <c r="X324" s="80"/>
      <c r="Y324" s="81"/>
      <c r="Z324" s="81"/>
    </row>
    <row r="325" spans="1:26" ht="39.75" customHeight="1" x14ac:dyDescent="0.3">
      <c r="A325" s="80"/>
      <c r="B325" s="80"/>
      <c r="C325" s="80"/>
      <c r="D325" s="150"/>
      <c r="E325" s="151"/>
      <c r="F325" s="152"/>
      <c r="G325" s="152"/>
      <c r="H325" s="152"/>
      <c r="I325" s="80"/>
      <c r="J325" s="80"/>
      <c r="K325" s="80"/>
      <c r="L325" s="80"/>
      <c r="M325" s="80"/>
      <c r="N325" s="80"/>
      <c r="O325" s="80"/>
      <c r="P325" s="80"/>
      <c r="Q325" s="80"/>
      <c r="R325" s="80"/>
      <c r="S325" s="80"/>
      <c r="T325" s="80"/>
      <c r="U325" s="80"/>
      <c r="V325" s="80"/>
      <c r="W325" s="80"/>
      <c r="X325" s="80"/>
      <c r="Y325" s="81"/>
      <c r="Z325" s="81"/>
    </row>
    <row r="326" spans="1:26" ht="39.75" customHeight="1" x14ac:dyDescent="0.3">
      <c r="A326" s="80"/>
      <c r="B326" s="80"/>
      <c r="C326" s="80"/>
      <c r="D326" s="150"/>
      <c r="E326" s="151"/>
      <c r="F326" s="152"/>
      <c r="G326" s="152"/>
      <c r="H326" s="152"/>
      <c r="I326" s="80"/>
      <c r="J326" s="80"/>
      <c r="K326" s="80"/>
      <c r="L326" s="80"/>
      <c r="M326" s="80"/>
      <c r="N326" s="80"/>
      <c r="O326" s="80"/>
      <c r="P326" s="80"/>
      <c r="Q326" s="80"/>
      <c r="R326" s="80"/>
      <c r="S326" s="80"/>
      <c r="T326" s="80"/>
      <c r="U326" s="80"/>
      <c r="V326" s="80"/>
      <c r="W326" s="80"/>
      <c r="X326" s="80"/>
      <c r="Y326" s="81"/>
      <c r="Z326" s="81"/>
    </row>
    <row r="327" spans="1:26" ht="39.75" customHeight="1" x14ac:dyDescent="0.3">
      <c r="A327" s="80"/>
      <c r="B327" s="80"/>
      <c r="C327" s="80"/>
      <c r="D327" s="150"/>
      <c r="E327" s="151"/>
      <c r="F327" s="152"/>
      <c r="G327" s="152"/>
      <c r="H327" s="152"/>
      <c r="I327" s="80"/>
      <c r="J327" s="80"/>
      <c r="K327" s="80"/>
      <c r="L327" s="80"/>
      <c r="M327" s="80"/>
      <c r="N327" s="80"/>
      <c r="O327" s="80"/>
      <c r="P327" s="80"/>
      <c r="Q327" s="80"/>
      <c r="R327" s="80"/>
      <c r="S327" s="80"/>
      <c r="T327" s="80"/>
      <c r="U327" s="80"/>
      <c r="V327" s="80"/>
      <c r="W327" s="80"/>
      <c r="X327" s="80"/>
      <c r="Y327" s="81"/>
      <c r="Z327" s="81"/>
    </row>
    <row r="328" spans="1:26" ht="39.75" customHeight="1" x14ac:dyDescent="0.3">
      <c r="A328" s="80"/>
      <c r="B328" s="80"/>
      <c r="C328" s="80"/>
      <c r="D328" s="150"/>
      <c r="E328" s="151"/>
      <c r="F328" s="152"/>
      <c r="G328" s="152"/>
      <c r="H328" s="152"/>
      <c r="I328" s="80"/>
      <c r="J328" s="80"/>
      <c r="K328" s="80"/>
      <c r="L328" s="80"/>
      <c r="M328" s="80"/>
      <c r="N328" s="80"/>
      <c r="O328" s="80"/>
      <c r="P328" s="80"/>
      <c r="Q328" s="80"/>
      <c r="R328" s="80"/>
      <c r="S328" s="80"/>
      <c r="T328" s="80"/>
      <c r="U328" s="80"/>
      <c r="V328" s="80"/>
      <c r="W328" s="80"/>
      <c r="X328" s="80"/>
      <c r="Y328" s="81"/>
      <c r="Z328" s="81"/>
    </row>
    <row r="329" spans="1:26" ht="39.75" customHeight="1" x14ac:dyDescent="0.3">
      <c r="A329" s="80"/>
      <c r="B329" s="80"/>
      <c r="C329" s="80"/>
      <c r="D329" s="150"/>
      <c r="E329" s="151"/>
      <c r="F329" s="152"/>
      <c r="G329" s="152"/>
      <c r="H329" s="152"/>
      <c r="I329" s="80"/>
      <c r="J329" s="80"/>
      <c r="K329" s="80"/>
      <c r="L329" s="80"/>
      <c r="M329" s="80"/>
      <c r="N329" s="80"/>
      <c r="O329" s="80"/>
      <c r="P329" s="80"/>
      <c r="Q329" s="80"/>
      <c r="R329" s="80"/>
      <c r="S329" s="80"/>
      <c r="T329" s="80"/>
      <c r="U329" s="80"/>
      <c r="V329" s="80"/>
      <c r="W329" s="80"/>
      <c r="X329" s="80"/>
      <c r="Y329" s="81"/>
      <c r="Z329" s="81"/>
    </row>
    <row r="330" spans="1:26" ht="39.75" customHeight="1" x14ac:dyDescent="0.3">
      <c r="A330" s="80"/>
      <c r="B330" s="80"/>
      <c r="C330" s="80"/>
      <c r="D330" s="150"/>
      <c r="E330" s="151"/>
      <c r="F330" s="152"/>
      <c r="G330" s="152"/>
      <c r="H330" s="152"/>
      <c r="I330" s="80"/>
      <c r="J330" s="80"/>
      <c r="K330" s="80"/>
      <c r="L330" s="80"/>
      <c r="M330" s="80"/>
      <c r="N330" s="80"/>
      <c r="O330" s="80"/>
      <c r="P330" s="80"/>
      <c r="Q330" s="80"/>
      <c r="R330" s="80"/>
      <c r="S330" s="80"/>
      <c r="T330" s="80"/>
      <c r="U330" s="80"/>
      <c r="V330" s="80"/>
      <c r="W330" s="80"/>
      <c r="X330" s="80"/>
      <c r="Y330" s="81"/>
      <c r="Z330" s="81"/>
    </row>
    <row r="331" spans="1:26" ht="39.75" customHeight="1" x14ac:dyDescent="0.3">
      <c r="A331" s="80"/>
      <c r="B331" s="80"/>
      <c r="C331" s="80"/>
      <c r="D331" s="150"/>
      <c r="E331" s="151"/>
      <c r="F331" s="152"/>
      <c r="G331" s="152"/>
      <c r="H331" s="152"/>
      <c r="I331" s="80"/>
      <c r="J331" s="80"/>
      <c r="K331" s="80"/>
      <c r="L331" s="80"/>
      <c r="M331" s="80"/>
      <c r="N331" s="80"/>
      <c r="O331" s="80"/>
      <c r="P331" s="80"/>
      <c r="Q331" s="80"/>
      <c r="R331" s="80"/>
      <c r="S331" s="80"/>
      <c r="T331" s="80"/>
      <c r="U331" s="80"/>
      <c r="V331" s="80"/>
      <c r="W331" s="80"/>
      <c r="X331" s="80"/>
      <c r="Y331" s="81"/>
      <c r="Z331" s="81"/>
    </row>
    <row r="332" spans="1:26" ht="39.75" customHeight="1" x14ac:dyDescent="0.3">
      <c r="A332" s="80"/>
      <c r="B332" s="80"/>
      <c r="C332" s="80"/>
      <c r="D332" s="150"/>
      <c r="E332" s="151"/>
      <c r="F332" s="152"/>
      <c r="G332" s="152"/>
      <c r="H332" s="152"/>
      <c r="I332" s="80"/>
      <c r="J332" s="80"/>
      <c r="K332" s="80"/>
      <c r="L332" s="80"/>
      <c r="M332" s="80"/>
      <c r="N332" s="80"/>
      <c r="O332" s="80"/>
      <c r="P332" s="80"/>
      <c r="Q332" s="80"/>
      <c r="R332" s="80"/>
      <c r="S332" s="80"/>
      <c r="T332" s="80"/>
      <c r="U332" s="80"/>
      <c r="V332" s="80"/>
      <c r="W332" s="80"/>
      <c r="X332" s="80"/>
      <c r="Y332" s="81"/>
      <c r="Z332" s="81"/>
    </row>
    <row r="333" spans="1:26" ht="39.75" customHeight="1" x14ac:dyDescent="0.3">
      <c r="A333" s="80"/>
      <c r="B333" s="80"/>
      <c r="C333" s="80"/>
      <c r="D333" s="150"/>
      <c r="E333" s="151"/>
      <c r="F333" s="152"/>
      <c r="G333" s="152"/>
      <c r="H333" s="152"/>
      <c r="I333" s="80"/>
      <c r="J333" s="80"/>
      <c r="K333" s="80"/>
      <c r="L333" s="80"/>
      <c r="M333" s="80"/>
      <c r="N333" s="80"/>
      <c r="O333" s="80"/>
      <c r="P333" s="80"/>
      <c r="Q333" s="80"/>
      <c r="R333" s="80"/>
      <c r="S333" s="80"/>
      <c r="T333" s="80"/>
      <c r="U333" s="80"/>
      <c r="V333" s="80"/>
      <c r="W333" s="80"/>
      <c r="X333" s="80"/>
      <c r="Y333" s="81"/>
      <c r="Z333" s="81"/>
    </row>
    <row r="334" spans="1:26" ht="39.75" customHeight="1" x14ac:dyDescent="0.3">
      <c r="A334" s="80"/>
      <c r="B334" s="80"/>
      <c r="C334" s="80"/>
      <c r="D334" s="150"/>
      <c r="E334" s="151"/>
      <c r="F334" s="152"/>
      <c r="G334" s="152"/>
      <c r="H334" s="152"/>
      <c r="I334" s="80"/>
      <c r="J334" s="80"/>
      <c r="K334" s="80"/>
      <c r="L334" s="80"/>
      <c r="M334" s="80"/>
      <c r="N334" s="80"/>
      <c r="O334" s="80"/>
      <c r="P334" s="80"/>
      <c r="Q334" s="80"/>
      <c r="R334" s="80"/>
      <c r="S334" s="80"/>
      <c r="T334" s="80"/>
      <c r="U334" s="80"/>
      <c r="V334" s="80"/>
      <c r="W334" s="80"/>
      <c r="X334" s="80"/>
      <c r="Y334" s="81"/>
      <c r="Z334" s="81"/>
    </row>
    <row r="335" spans="1:26" ht="39.75" customHeight="1" x14ac:dyDescent="0.3">
      <c r="A335" s="80"/>
      <c r="B335" s="80"/>
      <c r="C335" s="80"/>
      <c r="D335" s="150"/>
      <c r="E335" s="151"/>
      <c r="F335" s="152"/>
      <c r="G335" s="152"/>
      <c r="H335" s="152"/>
      <c r="I335" s="80"/>
      <c r="J335" s="80"/>
      <c r="K335" s="80"/>
      <c r="L335" s="80"/>
      <c r="M335" s="80"/>
      <c r="N335" s="80"/>
      <c r="O335" s="80"/>
      <c r="P335" s="80"/>
      <c r="Q335" s="80"/>
      <c r="R335" s="80"/>
      <c r="S335" s="80"/>
      <c r="T335" s="80"/>
      <c r="U335" s="80"/>
      <c r="V335" s="80"/>
      <c r="W335" s="80"/>
      <c r="X335" s="80"/>
      <c r="Y335" s="81"/>
      <c r="Z335" s="81"/>
    </row>
    <row r="336" spans="1:26" ht="39.75" customHeight="1" x14ac:dyDescent="0.3">
      <c r="A336" s="80"/>
      <c r="B336" s="80"/>
      <c r="C336" s="80"/>
      <c r="D336" s="150"/>
      <c r="E336" s="151"/>
      <c r="F336" s="152"/>
      <c r="G336" s="152"/>
      <c r="H336" s="152"/>
      <c r="I336" s="80"/>
      <c r="J336" s="80"/>
      <c r="K336" s="80"/>
      <c r="L336" s="80"/>
      <c r="M336" s="80"/>
      <c r="N336" s="80"/>
      <c r="O336" s="80"/>
      <c r="P336" s="80"/>
      <c r="Q336" s="80"/>
      <c r="R336" s="80"/>
      <c r="S336" s="80"/>
      <c r="T336" s="80"/>
      <c r="U336" s="80"/>
      <c r="V336" s="80"/>
      <c r="W336" s="80"/>
      <c r="X336" s="80"/>
      <c r="Y336" s="81"/>
      <c r="Z336" s="81"/>
    </row>
    <row r="337" spans="1:26" ht="39.75" customHeight="1" x14ac:dyDescent="0.3">
      <c r="A337" s="80"/>
      <c r="B337" s="80"/>
      <c r="C337" s="80"/>
      <c r="D337" s="150"/>
      <c r="E337" s="151"/>
      <c r="F337" s="152"/>
      <c r="G337" s="152"/>
      <c r="H337" s="152"/>
      <c r="I337" s="80"/>
      <c r="J337" s="80"/>
      <c r="K337" s="80"/>
      <c r="L337" s="80"/>
      <c r="M337" s="80"/>
      <c r="N337" s="80"/>
      <c r="O337" s="80"/>
      <c r="P337" s="80"/>
      <c r="Q337" s="80"/>
      <c r="R337" s="80"/>
      <c r="S337" s="80"/>
      <c r="T337" s="80"/>
      <c r="U337" s="80"/>
      <c r="V337" s="80"/>
      <c r="W337" s="80"/>
      <c r="X337" s="80"/>
      <c r="Y337" s="81"/>
      <c r="Z337" s="81"/>
    </row>
    <row r="338" spans="1:26" ht="39.75" customHeight="1" x14ac:dyDescent="0.3">
      <c r="A338" s="80"/>
      <c r="B338" s="80"/>
      <c r="C338" s="80"/>
      <c r="D338" s="150"/>
      <c r="E338" s="151"/>
      <c r="F338" s="152"/>
      <c r="G338" s="152"/>
      <c r="H338" s="152"/>
      <c r="I338" s="80"/>
      <c r="J338" s="80"/>
      <c r="K338" s="80"/>
      <c r="L338" s="80"/>
      <c r="M338" s="80"/>
      <c r="N338" s="80"/>
      <c r="O338" s="80"/>
      <c r="P338" s="80"/>
      <c r="Q338" s="80"/>
      <c r="R338" s="80"/>
      <c r="S338" s="80"/>
      <c r="T338" s="80"/>
      <c r="U338" s="80"/>
      <c r="V338" s="80"/>
      <c r="W338" s="80"/>
      <c r="X338" s="80"/>
      <c r="Y338" s="81"/>
      <c r="Z338" s="81"/>
    </row>
    <row r="339" spans="1:26" ht="39.75" customHeight="1" x14ac:dyDescent="0.3">
      <c r="A339" s="80"/>
      <c r="B339" s="80"/>
      <c r="C339" s="80"/>
      <c r="D339" s="150"/>
      <c r="E339" s="151"/>
      <c r="F339" s="152"/>
      <c r="G339" s="152"/>
      <c r="H339" s="152"/>
      <c r="I339" s="80"/>
      <c r="J339" s="80"/>
      <c r="K339" s="80"/>
      <c r="L339" s="80"/>
      <c r="M339" s="80"/>
      <c r="N339" s="80"/>
      <c r="O339" s="80"/>
      <c r="P339" s="80"/>
      <c r="Q339" s="80"/>
      <c r="R339" s="80"/>
      <c r="S339" s="80"/>
      <c r="T339" s="80"/>
      <c r="U339" s="80"/>
      <c r="V339" s="80"/>
      <c r="W339" s="80"/>
      <c r="X339" s="80"/>
      <c r="Y339" s="81"/>
      <c r="Z339" s="81"/>
    </row>
    <row r="340" spans="1:26" ht="39.75" customHeight="1" x14ac:dyDescent="0.3">
      <c r="A340" s="80"/>
      <c r="B340" s="80"/>
      <c r="C340" s="80"/>
      <c r="D340" s="150"/>
      <c r="E340" s="151"/>
      <c r="F340" s="152"/>
      <c r="G340" s="152"/>
      <c r="H340" s="152"/>
      <c r="I340" s="80"/>
      <c r="J340" s="80"/>
      <c r="K340" s="80"/>
      <c r="L340" s="80"/>
      <c r="M340" s="80"/>
      <c r="N340" s="80"/>
      <c r="O340" s="80"/>
      <c r="P340" s="80"/>
      <c r="Q340" s="80"/>
      <c r="R340" s="80"/>
      <c r="S340" s="80"/>
      <c r="T340" s="80"/>
      <c r="U340" s="80"/>
      <c r="V340" s="80"/>
      <c r="W340" s="80"/>
      <c r="X340" s="80"/>
      <c r="Y340" s="81"/>
      <c r="Z340" s="81"/>
    </row>
    <row r="341" spans="1:26" ht="39.75" customHeight="1" x14ac:dyDescent="0.3">
      <c r="A341" s="80"/>
      <c r="B341" s="80"/>
      <c r="C341" s="80"/>
      <c r="D341" s="150"/>
      <c r="E341" s="151"/>
      <c r="F341" s="152"/>
      <c r="G341" s="152"/>
      <c r="H341" s="152"/>
      <c r="I341" s="80"/>
      <c r="J341" s="80"/>
      <c r="K341" s="80"/>
      <c r="L341" s="80"/>
      <c r="M341" s="80"/>
      <c r="N341" s="80"/>
      <c r="O341" s="80"/>
      <c r="P341" s="80"/>
      <c r="Q341" s="80"/>
      <c r="R341" s="80"/>
      <c r="S341" s="80"/>
      <c r="T341" s="80"/>
      <c r="U341" s="80"/>
      <c r="V341" s="80"/>
      <c r="W341" s="80"/>
      <c r="X341" s="80"/>
      <c r="Y341" s="81"/>
      <c r="Z341" s="81"/>
    </row>
    <row r="342" spans="1:26" ht="39.75" customHeight="1" x14ac:dyDescent="0.3">
      <c r="A342" s="80"/>
      <c r="B342" s="80"/>
      <c r="C342" s="80"/>
      <c r="D342" s="150"/>
      <c r="E342" s="151"/>
      <c r="F342" s="152"/>
      <c r="G342" s="152"/>
      <c r="H342" s="152"/>
      <c r="I342" s="80"/>
      <c r="J342" s="80"/>
      <c r="K342" s="80"/>
      <c r="L342" s="80"/>
      <c r="M342" s="80"/>
      <c r="N342" s="80"/>
      <c r="O342" s="80"/>
      <c r="P342" s="80"/>
      <c r="Q342" s="80"/>
      <c r="R342" s="80"/>
      <c r="S342" s="80"/>
      <c r="T342" s="80"/>
      <c r="U342" s="80"/>
      <c r="V342" s="80"/>
      <c r="W342" s="80"/>
      <c r="X342" s="80"/>
      <c r="Y342" s="81"/>
      <c r="Z342" s="81"/>
    </row>
    <row r="343" spans="1:26" ht="39.75" customHeight="1" x14ac:dyDescent="0.3">
      <c r="A343" s="80"/>
      <c r="B343" s="80"/>
      <c r="C343" s="80"/>
      <c r="D343" s="150"/>
      <c r="E343" s="151"/>
      <c r="F343" s="152"/>
      <c r="G343" s="152"/>
      <c r="H343" s="152"/>
      <c r="I343" s="80"/>
      <c r="J343" s="80"/>
      <c r="K343" s="80"/>
      <c r="L343" s="80"/>
      <c r="M343" s="80"/>
      <c r="N343" s="80"/>
      <c r="O343" s="80"/>
      <c r="P343" s="80"/>
      <c r="Q343" s="80"/>
      <c r="R343" s="80"/>
      <c r="S343" s="80"/>
      <c r="T343" s="80"/>
      <c r="U343" s="80"/>
      <c r="V343" s="80"/>
      <c r="W343" s="80"/>
      <c r="X343" s="80"/>
      <c r="Y343" s="81"/>
      <c r="Z343" s="81"/>
    </row>
    <row r="344" spans="1:26" ht="39.75" customHeight="1" x14ac:dyDescent="0.3">
      <c r="A344" s="80"/>
      <c r="B344" s="80"/>
      <c r="C344" s="80"/>
      <c r="D344" s="150"/>
      <c r="E344" s="151"/>
      <c r="F344" s="152"/>
      <c r="G344" s="152"/>
      <c r="H344" s="152"/>
      <c r="I344" s="80"/>
      <c r="J344" s="80"/>
      <c r="K344" s="80"/>
      <c r="L344" s="80"/>
      <c r="M344" s="80"/>
      <c r="N344" s="80"/>
      <c r="O344" s="80"/>
      <c r="P344" s="80"/>
      <c r="Q344" s="80"/>
      <c r="R344" s="80"/>
      <c r="S344" s="80"/>
      <c r="T344" s="80"/>
      <c r="U344" s="80"/>
      <c r="V344" s="80"/>
      <c r="W344" s="80"/>
      <c r="X344" s="80"/>
      <c r="Y344" s="81"/>
      <c r="Z344" s="81"/>
    </row>
    <row r="345" spans="1:26" ht="39.75" customHeight="1" x14ac:dyDescent="0.3">
      <c r="A345" s="80"/>
      <c r="B345" s="80"/>
      <c r="C345" s="80"/>
      <c r="D345" s="150"/>
      <c r="E345" s="151"/>
      <c r="F345" s="152"/>
      <c r="G345" s="152"/>
      <c r="H345" s="152"/>
      <c r="I345" s="80"/>
      <c r="J345" s="80"/>
      <c r="K345" s="80"/>
      <c r="L345" s="80"/>
      <c r="M345" s="80"/>
      <c r="N345" s="80"/>
      <c r="O345" s="80"/>
      <c r="P345" s="80"/>
      <c r="Q345" s="80"/>
      <c r="R345" s="80"/>
      <c r="S345" s="80"/>
      <c r="T345" s="80"/>
      <c r="U345" s="80"/>
      <c r="V345" s="80"/>
      <c r="W345" s="80"/>
      <c r="X345" s="80"/>
      <c r="Y345" s="81"/>
      <c r="Z345" s="81"/>
    </row>
    <row r="346" spans="1:26" ht="39.75" customHeight="1" x14ac:dyDescent="0.3">
      <c r="A346" s="80"/>
      <c r="B346" s="80"/>
      <c r="C346" s="80"/>
      <c r="D346" s="150"/>
      <c r="E346" s="151"/>
      <c r="F346" s="152"/>
      <c r="G346" s="152"/>
      <c r="H346" s="152"/>
      <c r="I346" s="80"/>
      <c r="J346" s="80"/>
      <c r="K346" s="80"/>
      <c r="L346" s="80"/>
      <c r="M346" s="80"/>
      <c r="N346" s="80"/>
      <c r="O346" s="80"/>
      <c r="P346" s="80"/>
      <c r="Q346" s="80"/>
      <c r="R346" s="80"/>
      <c r="S346" s="80"/>
      <c r="T346" s="80"/>
      <c r="U346" s="80"/>
      <c r="V346" s="80"/>
      <c r="W346" s="80"/>
      <c r="X346" s="80"/>
      <c r="Y346" s="81"/>
      <c r="Z346" s="81"/>
    </row>
    <row r="347" spans="1:26" ht="39.75" customHeight="1" x14ac:dyDescent="0.3">
      <c r="A347" s="80"/>
      <c r="B347" s="80"/>
      <c r="C347" s="80"/>
      <c r="D347" s="150"/>
      <c r="E347" s="151"/>
      <c r="F347" s="152"/>
      <c r="G347" s="152"/>
      <c r="H347" s="152"/>
      <c r="I347" s="80"/>
      <c r="J347" s="80"/>
      <c r="K347" s="80"/>
      <c r="L347" s="80"/>
      <c r="M347" s="80"/>
      <c r="N347" s="80"/>
      <c r="O347" s="80"/>
      <c r="P347" s="80"/>
      <c r="Q347" s="80"/>
      <c r="R347" s="80"/>
      <c r="S347" s="80"/>
      <c r="T347" s="80"/>
      <c r="U347" s="80"/>
      <c r="V347" s="80"/>
      <c r="W347" s="80"/>
      <c r="X347" s="80"/>
      <c r="Y347" s="81"/>
      <c r="Z347" s="81"/>
    </row>
    <row r="348" spans="1:26" ht="39.75" customHeight="1" x14ac:dyDescent="0.3">
      <c r="A348" s="80"/>
      <c r="B348" s="80"/>
      <c r="C348" s="80"/>
      <c r="D348" s="150"/>
      <c r="E348" s="151"/>
      <c r="F348" s="152"/>
      <c r="G348" s="152"/>
      <c r="H348" s="152"/>
      <c r="I348" s="80"/>
      <c r="J348" s="80"/>
      <c r="K348" s="80"/>
      <c r="L348" s="80"/>
      <c r="M348" s="80"/>
      <c r="N348" s="80"/>
      <c r="O348" s="80"/>
      <c r="P348" s="80"/>
      <c r="Q348" s="80"/>
      <c r="R348" s="80"/>
      <c r="S348" s="80"/>
      <c r="T348" s="80"/>
      <c r="U348" s="80"/>
      <c r="V348" s="80"/>
      <c r="W348" s="80"/>
      <c r="X348" s="80"/>
      <c r="Y348" s="81"/>
      <c r="Z348" s="81"/>
    </row>
    <row r="349" spans="1:26" ht="39.75" customHeight="1" x14ac:dyDescent="0.3">
      <c r="A349" s="80"/>
      <c r="B349" s="80"/>
      <c r="C349" s="80"/>
      <c r="D349" s="150"/>
      <c r="E349" s="151"/>
      <c r="F349" s="152"/>
      <c r="G349" s="152"/>
      <c r="H349" s="152"/>
      <c r="I349" s="80"/>
      <c r="J349" s="80"/>
      <c r="K349" s="80"/>
      <c r="L349" s="80"/>
      <c r="M349" s="80"/>
      <c r="N349" s="80"/>
      <c r="O349" s="80"/>
      <c r="P349" s="80"/>
      <c r="Q349" s="80"/>
      <c r="R349" s="80"/>
      <c r="S349" s="80"/>
      <c r="T349" s="80"/>
      <c r="U349" s="80"/>
      <c r="V349" s="80"/>
      <c r="W349" s="80"/>
      <c r="X349" s="80"/>
      <c r="Y349" s="81"/>
      <c r="Z349" s="81"/>
    </row>
    <row r="350" spans="1:26" ht="39.75" customHeight="1" x14ac:dyDescent="0.3">
      <c r="A350" s="80"/>
      <c r="B350" s="80"/>
      <c r="C350" s="80"/>
      <c r="D350" s="150"/>
      <c r="E350" s="151"/>
      <c r="F350" s="152"/>
      <c r="G350" s="152"/>
      <c r="H350" s="152"/>
      <c r="I350" s="80"/>
      <c r="J350" s="80"/>
      <c r="K350" s="80"/>
      <c r="L350" s="80"/>
      <c r="M350" s="80"/>
      <c r="N350" s="80"/>
      <c r="O350" s="80"/>
      <c r="P350" s="80"/>
      <c r="Q350" s="80"/>
      <c r="R350" s="80"/>
      <c r="S350" s="80"/>
      <c r="T350" s="80"/>
      <c r="U350" s="80"/>
      <c r="V350" s="80"/>
      <c r="W350" s="80"/>
      <c r="X350" s="80"/>
      <c r="Y350" s="81"/>
      <c r="Z350" s="81"/>
    </row>
    <row r="351" spans="1:26" ht="39.75" customHeight="1" x14ac:dyDescent="0.3">
      <c r="A351" s="80"/>
      <c r="B351" s="80"/>
      <c r="C351" s="80"/>
      <c r="D351" s="150"/>
      <c r="E351" s="151"/>
      <c r="F351" s="152"/>
      <c r="G351" s="152"/>
      <c r="H351" s="152"/>
      <c r="I351" s="80"/>
      <c r="J351" s="80"/>
      <c r="K351" s="80"/>
      <c r="L351" s="80"/>
      <c r="M351" s="80"/>
      <c r="N351" s="80"/>
      <c r="O351" s="80"/>
      <c r="P351" s="80"/>
      <c r="Q351" s="80"/>
      <c r="R351" s="80"/>
      <c r="S351" s="80"/>
      <c r="T351" s="80"/>
      <c r="U351" s="80"/>
      <c r="V351" s="80"/>
      <c r="W351" s="80"/>
      <c r="X351" s="80"/>
      <c r="Y351" s="81"/>
      <c r="Z351" s="81"/>
    </row>
    <row r="352" spans="1:26" ht="39.75" customHeight="1" x14ac:dyDescent="0.3">
      <c r="A352" s="80"/>
      <c r="B352" s="80"/>
      <c r="C352" s="80"/>
      <c r="D352" s="150"/>
      <c r="E352" s="151"/>
      <c r="F352" s="152"/>
      <c r="G352" s="152"/>
      <c r="H352" s="152"/>
      <c r="I352" s="80"/>
      <c r="J352" s="80"/>
      <c r="K352" s="80"/>
      <c r="L352" s="80"/>
      <c r="M352" s="80"/>
      <c r="N352" s="80"/>
      <c r="O352" s="80"/>
      <c r="P352" s="80"/>
      <c r="Q352" s="80"/>
      <c r="R352" s="80"/>
      <c r="S352" s="80"/>
      <c r="T352" s="80"/>
      <c r="U352" s="80"/>
      <c r="V352" s="80"/>
      <c r="W352" s="80"/>
      <c r="X352" s="80"/>
      <c r="Y352" s="81"/>
      <c r="Z352" s="81"/>
    </row>
    <row r="353" spans="1:26" ht="39.75" customHeight="1" x14ac:dyDescent="0.3">
      <c r="A353" s="80"/>
      <c r="B353" s="80"/>
      <c r="C353" s="80"/>
      <c r="D353" s="150"/>
      <c r="E353" s="151"/>
      <c r="F353" s="152"/>
      <c r="G353" s="152"/>
      <c r="H353" s="152"/>
      <c r="I353" s="80"/>
      <c r="J353" s="80"/>
      <c r="K353" s="80"/>
      <c r="L353" s="80"/>
      <c r="M353" s="80"/>
      <c r="N353" s="80"/>
      <c r="O353" s="80"/>
      <c r="P353" s="80"/>
      <c r="Q353" s="80"/>
      <c r="R353" s="80"/>
      <c r="S353" s="80"/>
      <c r="T353" s="80"/>
      <c r="U353" s="80"/>
      <c r="V353" s="80"/>
      <c r="W353" s="80"/>
      <c r="X353" s="80"/>
      <c r="Y353" s="81"/>
      <c r="Z353" s="81"/>
    </row>
    <row r="354" spans="1:26" ht="39.75" customHeight="1" x14ac:dyDescent="0.3">
      <c r="A354" s="80"/>
      <c r="B354" s="80"/>
      <c r="C354" s="80"/>
      <c r="D354" s="150"/>
      <c r="E354" s="151"/>
      <c r="F354" s="152"/>
      <c r="G354" s="152"/>
      <c r="H354" s="152"/>
      <c r="I354" s="80"/>
      <c r="J354" s="80"/>
      <c r="K354" s="80"/>
      <c r="L354" s="80"/>
      <c r="M354" s="80"/>
      <c r="N354" s="80"/>
      <c r="O354" s="80"/>
      <c r="P354" s="80"/>
      <c r="Q354" s="80"/>
      <c r="R354" s="80"/>
      <c r="S354" s="80"/>
      <c r="T354" s="80"/>
      <c r="U354" s="80"/>
      <c r="V354" s="80"/>
      <c r="W354" s="80"/>
      <c r="X354" s="80"/>
      <c r="Y354" s="81"/>
      <c r="Z354" s="81"/>
    </row>
    <row r="355" spans="1:26" ht="39.75" customHeight="1" x14ac:dyDescent="0.3">
      <c r="A355" s="80"/>
      <c r="B355" s="80"/>
      <c r="C355" s="80"/>
      <c r="D355" s="150"/>
      <c r="E355" s="151"/>
      <c r="F355" s="152"/>
      <c r="G355" s="152"/>
      <c r="H355" s="152"/>
      <c r="I355" s="80"/>
      <c r="J355" s="80"/>
      <c r="K355" s="80"/>
      <c r="L355" s="80"/>
      <c r="M355" s="80"/>
      <c r="N355" s="80"/>
      <c r="O355" s="80"/>
      <c r="P355" s="80"/>
      <c r="Q355" s="80"/>
      <c r="R355" s="80"/>
      <c r="S355" s="80"/>
      <c r="T355" s="80"/>
      <c r="U355" s="80"/>
      <c r="V355" s="80"/>
      <c r="W355" s="80"/>
      <c r="X355" s="80"/>
      <c r="Y355" s="81"/>
      <c r="Z355" s="81"/>
    </row>
    <row r="356" spans="1:26" ht="39.75" customHeight="1" x14ac:dyDescent="0.3">
      <c r="A356" s="80"/>
      <c r="B356" s="80"/>
      <c r="C356" s="80"/>
      <c r="D356" s="150"/>
      <c r="E356" s="151"/>
      <c r="F356" s="152"/>
      <c r="G356" s="152"/>
      <c r="H356" s="152"/>
      <c r="I356" s="80"/>
      <c r="J356" s="80"/>
      <c r="K356" s="80"/>
      <c r="L356" s="80"/>
      <c r="M356" s="80"/>
      <c r="N356" s="80"/>
      <c r="O356" s="80"/>
      <c r="P356" s="80"/>
      <c r="Q356" s="80"/>
      <c r="R356" s="80"/>
      <c r="S356" s="80"/>
      <c r="T356" s="80"/>
      <c r="U356" s="80"/>
      <c r="V356" s="80"/>
      <c r="W356" s="80"/>
      <c r="X356" s="80"/>
      <c r="Y356" s="81"/>
      <c r="Z356" s="81"/>
    </row>
    <row r="357" spans="1:26" ht="39.75" customHeight="1" x14ac:dyDescent="0.3">
      <c r="A357" s="80"/>
      <c r="B357" s="80"/>
      <c r="C357" s="80"/>
      <c r="D357" s="150"/>
      <c r="E357" s="151"/>
      <c r="F357" s="152"/>
      <c r="G357" s="152"/>
      <c r="H357" s="152"/>
      <c r="I357" s="80"/>
      <c r="J357" s="80"/>
      <c r="K357" s="80"/>
      <c r="L357" s="80"/>
      <c r="M357" s="80"/>
      <c r="N357" s="80"/>
      <c r="O357" s="80"/>
      <c r="P357" s="80"/>
      <c r="Q357" s="80"/>
      <c r="R357" s="80"/>
      <c r="S357" s="80"/>
      <c r="T357" s="80"/>
      <c r="U357" s="80"/>
      <c r="V357" s="80"/>
      <c r="W357" s="80"/>
      <c r="X357" s="80"/>
      <c r="Y357" s="81"/>
      <c r="Z357" s="81"/>
    </row>
    <row r="358" spans="1:26" ht="39.75" customHeight="1" x14ac:dyDescent="0.3">
      <c r="A358" s="80"/>
      <c r="B358" s="80"/>
      <c r="C358" s="80"/>
      <c r="D358" s="150"/>
      <c r="E358" s="151"/>
      <c r="F358" s="152"/>
      <c r="G358" s="152"/>
      <c r="H358" s="152"/>
      <c r="I358" s="80"/>
      <c r="J358" s="80"/>
      <c r="K358" s="80"/>
      <c r="L358" s="80"/>
      <c r="M358" s="80"/>
      <c r="N358" s="80"/>
      <c r="O358" s="80"/>
      <c r="P358" s="80"/>
      <c r="Q358" s="80"/>
      <c r="R358" s="80"/>
      <c r="S358" s="80"/>
      <c r="T358" s="80"/>
      <c r="U358" s="80"/>
      <c r="V358" s="80"/>
      <c r="W358" s="80"/>
      <c r="X358" s="80"/>
      <c r="Y358" s="81"/>
      <c r="Z358" s="81"/>
    </row>
    <row r="359" spans="1:26" ht="39.75" customHeight="1" x14ac:dyDescent="0.3">
      <c r="A359" s="80"/>
      <c r="B359" s="80"/>
      <c r="C359" s="80"/>
      <c r="D359" s="150"/>
      <c r="E359" s="151"/>
      <c r="F359" s="152"/>
      <c r="G359" s="152"/>
      <c r="H359" s="152"/>
      <c r="I359" s="80"/>
      <c r="J359" s="80"/>
      <c r="K359" s="80"/>
      <c r="L359" s="80"/>
      <c r="M359" s="80"/>
      <c r="N359" s="80"/>
      <c r="O359" s="80"/>
      <c r="P359" s="80"/>
      <c r="Q359" s="80"/>
      <c r="R359" s="80"/>
      <c r="S359" s="80"/>
      <c r="T359" s="80"/>
      <c r="U359" s="80"/>
      <c r="V359" s="80"/>
      <c r="W359" s="80"/>
      <c r="X359" s="80"/>
      <c r="Y359" s="81"/>
      <c r="Z359" s="81"/>
    </row>
    <row r="360" spans="1:26" ht="39.75" customHeight="1" x14ac:dyDescent="0.3">
      <c r="A360" s="80"/>
      <c r="B360" s="80"/>
      <c r="C360" s="80"/>
      <c r="D360" s="150"/>
      <c r="E360" s="151"/>
      <c r="F360" s="152"/>
      <c r="G360" s="152"/>
      <c r="H360" s="152"/>
      <c r="I360" s="80"/>
      <c r="J360" s="80"/>
      <c r="K360" s="80"/>
      <c r="L360" s="80"/>
      <c r="M360" s="80"/>
      <c r="N360" s="80"/>
      <c r="O360" s="80"/>
      <c r="P360" s="80"/>
      <c r="Q360" s="80"/>
      <c r="R360" s="80"/>
      <c r="S360" s="80"/>
      <c r="T360" s="80"/>
      <c r="U360" s="80"/>
      <c r="V360" s="80"/>
      <c r="W360" s="80"/>
      <c r="X360" s="80"/>
      <c r="Y360" s="81"/>
      <c r="Z360" s="81"/>
    </row>
    <row r="361" spans="1:26" ht="39.75" customHeight="1" x14ac:dyDescent="0.3">
      <c r="A361" s="80"/>
      <c r="B361" s="80"/>
      <c r="C361" s="80"/>
      <c r="D361" s="150"/>
      <c r="E361" s="151"/>
      <c r="F361" s="152"/>
      <c r="G361" s="152"/>
      <c r="H361" s="152"/>
      <c r="I361" s="80"/>
      <c r="J361" s="80"/>
      <c r="K361" s="80"/>
      <c r="L361" s="80"/>
      <c r="M361" s="80"/>
      <c r="N361" s="80"/>
      <c r="O361" s="80"/>
      <c r="P361" s="80"/>
      <c r="Q361" s="80"/>
      <c r="R361" s="80"/>
      <c r="S361" s="80"/>
      <c r="T361" s="80"/>
      <c r="U361" s="80"/>
      <c r="V361" s="80"/>
      <c r="W361" s="80"/>
      <c r="X361" s="80"/>
      <c r="Y361" s="81"/>
      <c r="Z361" s="81"/>
    </row>
    <row r="362" spans="1:26" ht="39.75" customHeight="1" x14ac:dyDescent="0.3">
      <c r="A362" s="80"/>
      <c r="B362" s="80"/>
      <c r="C362" s="80"/>
      <c r="D362" s="150"/>
      <c r="E362" s="151"/>
      <c r="F362" s="152"/>
      <c r="G362" s="152"/>
      <c r="H362" s="152"/>
      <c r="I362" s="80"/>
      <c r="J362" s="80"/>
      <c r="K362" s="80"/>
      <c r="L362" s="80"/>
      <c r="M362" s="80"/>
      <c r="N362" s="80"/>
      <c r="O362" s="80"/>
      <c r="P362" s="80"/>
      <c r="Q362" s="80"/>
      <c r="R362" s="80"/>
      <c r="S362" s="80"/>
      <c r="T362" s="80"/>
      <c r="U362" s="80"/>
      <c r="V362" s="80"/>
      <c r="W362" s="80"/>
      <c r="X362" s="80"/>
      <c r="Y362" s="81"/>
      <c r="Z362" s="81"/>
    </row>
    <row r="363" spans="1:26" ht="39.75" customHeight="1" x14ac:dyDescent="0.3">
      <c r="A363" s="80"/>
      <c r="B363" s="80"/>
      <c r="C363" s="80"/>
      <c r="D363" s="150"/>
      <c r="E363" s="151"/>
      <c r="F363" s="152"/>
      <c r="G363" s="152"/>
      <c r="H363" s="152"/>
      <c r="I363" s="80"/>
      <c r="J363" s="80"/>
      <c r="K363" s="80"/>
      <c r="L363" s="80"/>
      <c r="M363" s="80"/>
      <c r="N363" s="80"/>
      <c r="O363" s="80"/>
      <c r="P363" s="80"/>
      <c r="Q363" s="80"/>
      <c r="R363" s="80"/>
      <c r="S363" s="80"/>
      <c r="T363" s="80"/>
      <c r="U363" s="80"/>
      <c r="V363" s="80"/>
      <c r="W363" s="80"/>
      <c r="X363" s="80"/>
      <c r="Y363" s="81"/>
      <c r="Z363" s="81"/>
    </row>
    <row r="364" spans="1:26" ht="39.75" customHeight="1" x14ac:dyDescent="0.3">
      <c r="A364" s="80"/>
      <c r="B364" s="80"/>
      <c r="C364" s="80"/>
      <c r="D364" s="150"/>
      <c r="E364" s="151"/>
      <c r="F364" s="152"/>
      <c r="G364" s="152"/>
      <c r="H364" s="152"/>
      <c r="I364" s="80"/>
      <c r="J364" s="80"/>
      <c r="K364" s="80"/>
      <c r="L364" s="80"/>
      <c r="M364" s="80"/>
      <c r="N364" s="80"/>
      <c r="O364" s="80"/>
      <c r="P364" s="80"/>
      <c r="Q364" s="80"/>
      <c r="R364" s="80"/>
      <c r="S364" s="80"/>
      <c r="T364" s="80"/>
      <c r="U364" s="80"/>
      <c r="V364" s="80"/>
      <c r="W364" s="80"/>
      <c r="X364" s="80"/>
      <c r="Y364" s="81"/>
      <c r="Z364" s="81"/>
    </row>
    <row r="365" spans="1:26" ht="39.75" customHeight="1" x14ac:dyDescent="0.3">
      <c r="A365" s="80"/>
      <c r="B365" s="80"/>
      <c r="C365" s="80"/>
      <c r="D365" s="150"/>
      <c r="E365" s="151"/>
      <c r="F365" s="152"/>
      <c r="G365" s="152"/>
      <c r="H365" s="152"/>
      <c r="I365" s="80"/>
      <c r="J365" s="80"/>
      <c r="K365" s="80"/>
      <c r="L365" s="80"/>
      <c r="M365" s="80"/>
      <c r="N365" s="80"/>
      <c r="O365" s="80"/>
      <c r="P365" s="80"/>
      <c r="Q365" s="80"/>
      <c r="R365" s="80"/>
      <c r="S365" s="80"/>
      <c r="T365" s="80"/>
      <c r="U365" s="80"/>
      <c r="V365" s="80"/>
      <c r="W365" s="80"/>
      <c r="X365" s="80"/>
      <c r="Y365" s="81"/>
      <c r="Z365" s="81"/>
    </row>
    <row r="366" spans="1:26" ht="39.75" customHeight="1" x14ac:dyDescent="0.3">
      <c r="A366" s="80"/>
      <c r="B366" s="80"/>
      <c r="C366" s="80"/>
      <c r="D366" s="150"/>
      <c r="E366" s="151"/>
      <c r="F366" s="152"/>
      <c r="G366" s="152"/>
      <c r="H366" s="152"/>
      <c r="I366" s="80"/>
      <c r="J366" s="80"/>
      <c r="K366" s="80"/>
      <c r="L366" s="80"/>
      <c r="M366" s="80"/>
      <c r="N366" s="80"/>
      <c r="O366" s="80"/>
      <c r="P366" s="80"/>
      <c r="Q366" s="80"/>
      <c r="R366" s="80"/>
      <c r="S366" s="80"/>
      <c r="T366" s="80"/>
      <c r="U366" s="80"/>
      <c r="V366" s="80"/>
      <c r="W366" s="80"/>
      <c r="X366" s="80"/>
      <c r="Y366" s="81"/>
      <c r="Z366" s="81"/>
    </row>
    <row r="367" spans="1:26" ht="39.75" customHeight="1" x14ac:dyDescent="0.3">
      <c r="A367" s="80"/>
      <c r="B367" s="80"/>
      <c r="C367" s="80"/>
      <c r="D367" s="150"/>
      <c r="E367" s="151"/>
      <c r="F367" s="152"/>
      <c r="G367" s="152"/>
      <c r="H367" s="152"/>
      <c r="I367" s="80"/>
      <c r="J367" s="80"/>
      <c r="K367" s="80"/>
      <c r="L367" s="80"/>
      <c r="M367" s="80"/>
      <c r="N367" s="80"/>
      <c r="O367" s="80"/>
      <c r="P367" s="80"/>
      <c r="Q367" s="80"/>
      <c r="R367" s="80"/>
      <c r="S367" s="80"/>
      <c r="T367" s="80"/>
      <c r="U367" s="80"/>
      <c r="V367" s="80"/>
      <c r="W367" s="80"/>
      <c r="X367" s="80"/>
      <c r="Y367" s="81"/>
      <c r="Z367" s="81"/>
    </row>
    <row r="368" spans="1:26" ht="39.75" customHeight="1" x14ac:dyDescent="0.3">
      <c r="A368" s="80"/>
      <c r="B368" s="80"/>
      <c r="C368" s="80"/>
      <c r="D368" s="150"/>
      <c r="E368" s="151"/>
      <c r="F368" s="152"/>
      <c r="G368" s="152"/>
      <c r="H368" s="152"/>
      <c r="I368" s="80"/>
      <c r="J368" s="80"/>
      <c r="K368" s="80"/>
      <c r="L368" s="80"/>
      <c r="M368" s="80"/>
      <c r="N368" s="80"/>
      <c r="O368" s="80"/>
      <c r="P368" s="80"/>
      <c r="Q368" s="80"/>
      <c r="R368" s="80"/>
      <c r="S368" s="80"/>
      <c r="T368" s="80"/>
      <c r="U368" s="80"/>
      <c r="V368" s="80"/>
      <c r="W368" s="80"/>
      <c r="X368" s="80"/>
      <c r="Y368" s="81"/>
      <c r="Z368" s="81"/>
    </row>
    <row r="369" spans="1:26" ht="39.75" customHeight="1" x14ac:dyDescent="0.3">
      <c r="A369" s="80"/>
      <c r="B369" s="80"/>
      <c r="C369" s="80"/>
      <c r="D369" s="150"/>
      <c r="E369" s="151"/>
      <c r="F369" s="152"/>
      <c r="G369" s="152"/>
      <c r="H369" s="152"/>
      <c r="I369" s="80"/>
      <c r="J369" s="80"/>
      <c r="K369" s="80"/>
      <c r="L369" s="80"/>
      <c r="M369" s="80"/>
      <c r="N369" s="80"/>
      <c r="O369" s="80"/>
      <c r="P369" s="80"/>
      <c r="Q369" s="80"/>
      <c r="R369" s="80"/>
      <c r="S369" s="80"/>
      <c r="T369" s="80"/>
      <c r="U369" s="80"/>
      <c r="V369" s="80"/>
      <c r="W369" s="80"/>
      <c r="X369" s="80"/>
      <c r="Y369" s="81"/>
      <c r="Z369" s="81"/>
    </row>
    <row r="370" spans="1:26" ht="39.75" customHeight="1" x14ac:dyDescent="0.3">
      <c r="A370" s="80"/>
      <c r="B370" s="80"/>
      <c r="C370" s="80"/>
      <c r="D370" s="150"/>
      <c r="E370" s="151"/>
      <c r="F370" s="152"/>
      <c r="G370" s="152"/>
      <c r="H370" s="152"/>
      <c r="I370" s="80"/>
      <c r="J370" s="80"/>
      <c r="K370" s="80"/>
      <c r="L370" s="80"/>
      <c r="M370" s="80"/>
      <c r="N370" s="80"/>
      <c r="O370" s="80"/>
      <c r="P370" s="80"/>
      <c r="Q370" s="80"/>
      <c r="R370" s="80"/>
      <c r="S370" s="80"/>
      <c r="T370" s="80"/>
      <c r="U370" s="80"/>
      <c r="V370" s="80"/>
      <c r="W370" s="80"/>
      <c r="X370" s="80"/>
      <c r="Y370" s="81"/>
      <c r="Z370" s="81"/>
    </row>
    <row r="371" spans="1:26" ht="39.75" customHeight="1" x14ac:dyDescent="0.3">
      <c r="A371" s="80"/>
      <c r="B371" s="80"/>
      <c r="C371" s="80"/>
      <c r="D371" s="150"/>
      <c r="E371" s="151"/>
      <c r="F371" s="152"/>
      <c r="G371" s="152"/>
      <c r="H371" s="152"/>
      <c r="I371" s="80"/>
      <c r="J371" s="80"/>
      <c r="K371" s="80"/>
      <c r="L371" s="80"/>
      <c r="M371" s="80"/>
      <c r="N371" s="80"/>
      <c r="O371" s="80"/>
      <c r="P371" s="80"/>
      <c r="Q371" s="80"/>
      <c r="R371" s="80"/>
      <c r="S371" s="80"/>
      <c r="T371" s="80"/>
      <c r="U371" s="80"/>
      <c r="V371" s="80"/>
      <c r="W371" s="80"/>
      <c r="X371" s="80"/>
      <c r="Y371" s="81"/>
      <c r="Z371" s="81"/>
    </row>
    <row r="372" spans="1:26" ht="39.75" customHeight="1" x14ac:dyDescent="0.3">
      <c r="A372" s="80"/>
      <c r="B372" s="80"/>
      <c r="C372" s="80"/>
      <c r="D372" s="150"/>
      <c r="E372" s="151"/>
      <c r="F372" s="152"/>
      <c r="G372" s="152"/>
      <c r="H372" s="152"/>
      <c r="I372" s="80"/>
      <c r="J372" s="80"/>
      <c r="K372" s="80"/>
      <c r="L372" s="80"/>
      <c r="M372" s="80"/>
      <c r="N372" s="80"/>
      <c r="O372" s="80"/>
      <c r="P372" s="80"/>
      <c r="Q372" s="80"/>
      <c r="R372" s="80"/>
      <c r="S372" s="80"/>
      <c r="T372" s="80"/>
      <c r="U372" s="80"/>
      <c r="V372" s="80"/>
      <c r="W372" s="80"/>
      <c r="X372" s="80"/>
      <c r="Y372" s="81"/>
      <c r="Z372" s="81"/>
    </row>
    <row r="373" spans="1:26" ht="39.75" customHeight="1" x14ac:dyDescent="0.3">
      <c r="A373" s="80"/>
      <c r="B373" s="80"/>
      <c r="C373" s="80"/>
      <c r="D373" s="150"/>
      <c r="E373" s="151"/>
      <c r="F373" s="152"/>
      <c r="G373" s="152"/>
      <c r="H373" s="152"/>
      <c r="I373" s="80"/>
      <c r="J373" s="80"/>
      <c r="K373" s="80"/>
      <c r="L373" s="80"/>
      <c r="M373" s="80"/>
      <c r="N373" s="80"/>
      <c r="O373" s="80"/>
      <c r="P373" s="80"/>
      <c r="Q373" s="80"/>
      <c r="R373" s="80"/>
      <c r="S373" s="80"/>
      <c r="T373" s="80"/>
      <c r="U373" s="80"/>
      <c r="V373" s="80"/>
      <c r="W373" s="80"/>
      <c r="X373" s="80"/>
      <c r="Y373" s="81"/>
      <c r="Z373" s="81"/>
    </row>
    <row r="374" spans="1:26" ht="39.75" customHeight="1" x14ac:dyDescent="0.3">
      <c r="A374" s="80"/>
      <c r="B374" s="80"/>
      <c r="C374" s="80"/>
      <c r="D374" s="150"/>
      <c r="E374" s="151"/>
      <c r="F374" s="152"/>
      <c r="G374" s="152"/>
      <c r="H374" s="152"/>
      <c r="I374" s="80"/>
      <c r="J374" s="80"/>
      <c r="K374" s="80"/>
      <c r="L374" s="80"/>
      <c r="M374" s="80"/>
      <c r="N374" s="80"/>
      <c r="O374" s="80"/>
      <c r="P374" s="80"/>
      <c r="Q374" s="80"/>
      <c r="R374" s="80"/>
      <c r="S374" s="80"/>
      <c r="T374" s="80"/>
      <c r="U374" s="80"/>
      <c r="V374" s="80"/>
      <c r="W374" s="80"/>
      <c r="X374" s="80"/>
      <c r="Y374" s="81"/>
      <c r="Z374" s="81"/>
    </row>
    <row r="375" spans="1:26" ht="39.75" customHeight="1" x14ac:dyDescent="0.3">
      <c r="A375" s="80"/>
      <c r="B375" s="80"/>
      <c r="C375" s="80"/>
      <c r="D375" s="150"/>
      <c r="E375" s="151"/>
      <c r="F375" s="152"/>
      <c r="G375" s="152"/>
      <c r="H375" s="152"/>
      <c r="I375" s="80"/>
      <c r="J375" s="80"/>
      <c r="K375" s="80"/>
      <c r="L375" s="80"/>
      <c r="M375" s="80"/>
      <c r="N375" s="80"/>
      <c r="O375" s="80"/>
      <c r="P375" s="80"/>
      <c r="Q375" s="80"/>
      <c r="R375" s="80"/>
      <c r="S375" s="80"/>
      <c r="T375" s="80"/>
      <c r="U375" s="80"/>
      <c r="V375" s="80"/>
      <c r="W375" s="80"/>
      <c r="X375" s="80"/>
      <c r="Y375" s="81"/>
      <c r="Z375" s="81"/>
    </row>
    <row r="376" spans="1:26" ht="39.75" customHeight="1" x14ac:dyDescent="0.3">
      <c r="A376" s="80"/>
      <c r="B376" s="80"/>
      <c r="C376" s="80"/>
      <c r="D376" s="150"/>
      <c r="E376" s="151"/>
      <c r="F376" s="152"/>
      <c r="G376" s="152"/>
      <c r="H376" s="152"/>
      <c r="I376" s="80"/>
      <c r="J376" s="80"/>
      <c r="K376" s="80"/>
      <c r="L376" s="80"/>
      <c r="M376" s="80"/>
      <c r="N376" s="80"/>
      <c r="O376" s="80"/>
      <c r="P376" s="80"/>
      <c r="Q376" s="80"/>
      <c r="R376" s="80"/>
      <c r="S376" s="80"/>
      <c r="T376" s="80"/>
      <c r="U376" s="80"/>
      <c r="V376" s="80"/>
      <c r="W376" s="80"/>
      <c r="X376" s="80"/>
      <c r="Y376" s="81"/>
      <c r="Z376" s="81"/>
    </row>
    <row r="377" spans="1:26" ht="39.75" customHeight="1" x14ac:dyDescent="0.3">
      <c r="A377" s="80"/>
      <c r="B377" s="80"/>
      <c r="C377" s="80"/>
      <c r="D377" s="150"/>
      <c r="E377" s="151"/>
      <c r="F377" s="152"/>
      <c r="G377" s="152"/>
      <c r="H377" s="152"/>
      <c r="I377" s="80"/>
      <c r="J377" s="80"/>
      <c r="K377" s="80"/>
      <c r="L377" s="80"/>
      <c r="M377" s="80"/>
      <c r="N377" s="80"/>
      <c r="O377" s="80"/>
      <c r="P377" s="80"/>
      <c r="Q377" s="80"/>
      <c r="R377" s="80"/>
      <c r="S377" s="80"/>
      <c r="T377" s="80"/>
      <c r="U377" s="80"/>
      <c r="V377" s="80"/>
      <c r="W377" s="80"/>
      <c r="X377" s="80"/>
      <c r="Y377" s="81"/>
      <c r="Z377" s="81"/>
    </row>
    <row r="378" spans="1:26" ht="39.75" customHeight="1" x14ac:dyDescent="0.3">
      <c r="A378" s="80"/>
      <c r="B378" s="80"/>
      <c r="C378" s="80"/>
      <c r="D378" s="150"/>
      <c r="E378" s="151"/>
      <c r="F378" s="152"/>
      <c r="G378" s="152"/>
      <c r="H378" s="152"/>
      <c r="I378" s="80"/>
      <c r="J378" s="80"/>
      <c r="K378" s="80"/>
      <c r="L378" s="80"/>
      <c r="M378" s="80"/>
      <c r="N378" s="80"/>
      <c r="O378" s="80"/>
      <c r="P378" s="80"/>
      <c r="Q378" s="80"/>
      <c r="R378" s="80"/>
      <c r="S378" s="80"/>
      <c r="T378" s="80"/>
      <c r="U378" s="80"/>
      <c r="V378" s="80"/>
      <c r="W378" s="80"/>
      <c r="X378" s="80"/>
      <c r="Y378" s="81"/>
      <c r="Z378" s="81"/>
    </row>
    <row r="379" spans="1:26" ht="39.75" customHeight="1" x14ac:dyDescent="0.3">
      <c r="A379" s="80"/>
      <c r="B379" s="80"/>
      <c r="C379" s="80"/>
      <c r="D379" s="150"/>
      <c r="E379" s="151"/>
      <c r="F379" s="152"/>
      <c r="G379" s="152"/>
      <c r="H379" s="152"/>
      <c r="I379" s="80"/>
      <c r="J379" s="80"/>
      <c r="K379" s="80"/>
      <c r="L379" s="80"/>
      <c r="M379" s="80"/>
      <c r="N379" s="80"/>
      <c r="O379" s="80"/>
      <c r="P379" s="80"/>
      <c r="Q379" s="80"/>
      <c r="R379" s="80"/>
      <c r="S379" s="80"/>
      <c r="T379" s="80"/>
      <c r="U379" s="80"/>
      <c r="V379" s="80"/>
      <c r="W379" s="80"/>
      <c r="X379" s="80"/>
      <c r="Y379" s="81"/>
      <c r="Z379" s="81"/>
    </row>
    <row r="380" spans="1:26" ht="39.75" customHeight="1" x14ac:dyDescent="0.3">
      <c r="A380" s="80"/>
      <c r="B380" s="80"/>
      <c r="C380" s="80"/>
      <c r="D380" s="150"/>
      <c r="E380" s="151"/>
      <c r="F380" s="152"/>
      <c r="G380" s="152"/>
      <c r="H380" s="152"/>
      <c r="I380" s="80"/>
      <c r="J380" s="80"/>
      <c r="K380" s="80"/>
      <c r="L380" s="80"/>
      <c r="M380" s="80"/>
      <c r="N380" s="80"/>
      <c r="O380" s="80"/>
      <c r="P380" s="80"/>
      <c r="Q380" s="80"/>
      <c r="R380" s="80"/>
      <c r="S380" s="80"/>
      <c r="T380" s="80"/>
      <c r="U380" s="80"/>
      <c r="V380" s="80"/>
      <c r="W380" s="80"/>
      <c r="X380" s="80"/>
      <c r="Y380" s="81"/>
      <c r="Z380" s="81"/>
    </row>
    <row r="381" spans="1:26" ht="39.75" customHeight="1" x14ac:dyDescent="0.3">
      <c r="A381" s="80"/>
      <c r="B381" s="80"/>
      <c r="C381" s="80"/>
      <c r="D381" s="150"/>
      <c r="E381" s="151"/>
      <c r="F381" s="152"/>
      <c r="G381" s="152"/>
      <c r="H381" s="152"/>
      <c r="I381" s="80"/>
      <c r="J381" s="80"/>
      <c r="K381" s="80"/>
      <c r="L381" s="80"/>
      <c r="M381" s="80"/>
      <c r="N381" s="80"/>
      <c r="O381" s="80"/>
      <c r="P381" s="80"/>
      <c r="Q381" s="80"/>
      <c r="R381" s="80"/>
      <c r="S381" s="80"/>
      <c r="T381" s="80"/>
      <c r="U381" s="80"/>
      <c r="V381" s="80"/>
      <c r="W381" s="80"/>
      <c r="X381" s="80"/>
      <c r="Y381" s="81"/>
      <c r="Z381" s="81"/>
    </row>
    <row r="382" spans="1:26" ht="39.75" customHeight="1" x14ac:dyDescent="0.3">
      <c r="A382" s="80"/>
      <c r="B382" s="80"/>
      <c r="C382" s="80"/>
      <c r="D382" s="150"/>
      <c r="E382" s="151"/>
      <c r="F382" s="152"/>
      <c r="G382" s="152"/>
      <c r="H382" s="152"/>
      <c r="I382" s="80"/>
      <c r="J382" s="80"/>
      <c r="K382" s="80"/>
      <c r="L382" s="80"/>
      <c r="M382" s="80"/>
      <c r="N382" s="80"/>
      <c r="O382" s="80"/>
      <c r="P382" s="80"/>
      <c r="Q382" s="80"/>
      <c r="R382" s="80"/>
      <c r="S382" s="80"/>
      <c r="T382" s="80"/>
      <c r="U382" s="80"/>
      <c r="V382" s="80"/>
      <c r="W382" s="80"/>
      <c r="X382" s="80"/>
      <c r="Y382" s="81"/>
      <c r="Z382" s="81"/>
    </row>
    <row r="383" spans="1:26" ht="39.75" customHeight="1" x14ac:dyDescent="0.3">
      <c r="A383" s="80"/>
      <c r="B383" s="80"/>
      <c r="C383" s="80"/>
      <c r="D383" s="150"/>
      <c r="E383" s="151"/>
      <c r="F383" s="152"/>
      <c r="G383" s="152"/>
      <c r="H383" s="152"/>
      <c r="I383" s="80"/>
      <c r="J383" s="80"/>
      <c r="K383" s="80"/>
      <c r="L383" s="80"/>
      <c r="M383" s="80"/>
      <c r="N383" s="80"/>
      <c r="O383" s="80"/>
      <c r="P383" s="80"/>
      <c r="Q383" s="80"/>
      <c r="R383" s="80"/>
      <c r="S383" s="80"/>
      <c r="T383" s="80"/>
      <c r="U383" s="80"/>
      <c r="V383" s="80"/>
      <c r="W383" s="80"/>
      <c r="X383" s="80"/>
      <c r="Y383" s="81"/>
      <c r="Z383" s="81"/>
    </row>
    <row r="384" spans="1:26" ht="39.75" customHeight="1" x14ac:dyDescent="0.3">
      <c r="A384" s="80"/>
      <c r="B384" s="80"/>
      <c r="C384" s="80"/>
      <c r="D384" s="150"/>
      <c r="E384" s="151"/>
      <c r="F384" s="152"/>
      <c r="G384" s="152"/>
      <c r="H384" s="152"/>
      <c r="I384" s="80"/>
      <c r="J384" s="80"/>
      <c r="K384" s="80"/>
      <c r="L384" s="80"/>
      <c r="M384" s="80"/>
      <c r="N384" s="80"/>
      <c r="O384" s="80"/>
      <c r="P384" s="80"/>
      <c r="Q384" s="80"/>
      <c r="R384" s="80"/>
      <c r="S384" s="80"/>
      <c r="T384" s="80"/>
      <c r="U384" s="80"/>
      <c r="V384" s="80"/>
      <c r="W384" s="80"/>
      <c r="X384" s="80"/>
      <c r="Y384" s="81"/>
      <c r="Z384" s="81"/>
    </row>
    <row r="385" spans="1:26" ht="39.75" customHeight="1" x14ac:dyDescent="0.3">
      <c r="A385" s="80"/>
      <c r="B385" s="80"/>
      <c r="C385" s="80"/>
      <c r="D385" s="150"/>
      <c r="E385" s="151"/>
      <c r="F385" s="152"/>
      <c r="G385" s="152"/>
      <c r="H385" s="152"/>
      <c r="I385" s="80"/>
      <c r="J385" s="80"/>
      <c r="K385" s="80"/>
      <c r="L385" s="80"/>
      <c r="M385" s="80"/>
      <c r="N385" s="80"/>
      <c r="O385" s="80"/>
      <c r="P385" s="80"/>
      <c r="Q385" s="80"/>
      <c r="R385" s="80"/>
      <c r="S385" s="80"/>
      <c r="T385" s="80"/>
      <c r="U385" s="80"/>
      <c r="V385" s="80"/>
      <c r="W385" s="80"/>
      <c r="X385" s="80"/>
      <c r="Y385" s="81"/>
      <c r="Z385" s="81"/>
    </row>
    <row r="386" spans="1:26" ht="39.75" customHeight="1" x14ac:dyDescent="0.3">
      <c r="A386" s="80"/>
      <c r="B386" s="80"/>
      <c r="C386" s="80"/>
      <c r="D386" s="150"/>
      <c r="E386" s="151"/>
      <c r="F386" s="152"/>
      <c r="G386" s="152"/>
      <c r="H386" s="152"/>
      <c r="I386" s="80"/>
      <c r="J386" s="80"/>
      <c r="K386" s="80"/>
      <c r="L386" s="80"/>
      <c r="M386" s="80"/>
      <c r="N386" s="80"/>
      <c r="O386" s="80"/>
      <c r="P386" s="80"/>
      <c r="Q386" s="80"/>
      <c r="R386" s="80"/>
      <c r="S386" s="80"/>
      <c r="T386" s="80"/>
      <c r="U386" s="80"/>
      <c r="V386" s="80"/>
      <c r="W386" s="80"/>
      <c r="X386" s="80"/>
      <c r="Y386" s="81"/>
      <c r="Z386" s="81"/>
    </row>
    <row r="387" spans="1:26" ht="39.75" customHeight="1" x14ac:dyDescent="0.3">
      <c r="A387" s="80"/>
      <c r="B387" s="80"/>
      <c r="C387" s="80"/>
      <c r="D387" s="150"/>
      <c r="E387" s="151"/>
      <c r="F387" s="152"/>
      <c r="G387" s="152"/>
      <c r="H387" s="152"/>
      <c r="I387" s="80"/>
      <c r="J387" s="80"/>
      <c r="K387" s="80"/>
      <c r="L387" s="80"/>
      <c r="M387" s="80"/>
      <c r="N387" s="80"/>
      <c r="O387" s="80"/>
      <c r="P387" s="80"/>
      <c r="Q387" s="80"/>
      <c r="R387" s="80"/>
      <c r="S387" s="80"/>
      <c r="T387" s="80"/>
      <c r="U387" s="80"/>
      <c r="V387" s="80"/>
      <c r="W387" s="80"/>
      <c r="X387" s="80"/>
      <c r="Y387" s="81"/>
      <c r="Z387" s="81"/>
    </row>
    <row r="388" spans="1:26" ht="39.75" customHeight="1" x14ac:dyDescent="0.3">
      <c r="A388" s="80"/>
      <c r="B388" s="80"/>
      <c r="C388" s="80"/>
      <c r="D388" s="150"/>
      <c r="E388" s="151"/>
      <c r="F388" s="152"/>
      <c r="G388" s="152"/>
      <c r="H388" s="152"/>
      <c r="I388" s="80"/>
      <c r="J388" s="80"/>
      <c r="K388" s="80"/>
      <c r="L388" s="80"/>
      <c r="M388" s="80"/>
      <c r="N388" s="80"/>
      <c r="O388" s="80"/>
      <c r="P388" s="80"/>
      <c r="Q388" s="80"/>
      <c r="R388" s="80"/>
      <c r="S388" s="80"/>
      <c r="T388" s="80"/>
      <c r="U388" s="80"/>
      <c r="V388" s="80"/>
      <c r="W388" s="80"/>
      <c r="X388" s="80"/>
      <c r="Y388" s="81"/>
      <c r="Z388" s="81"/>
    </row>
    <row r="389" spans="1:26" ht="39.75" customHeight="1" x14ac:dyDescent="0.3">
      <c r="A389" s="80"/>
      <c r="B389" s="80"/>
      <c r="C389" s="80"/>
      <c r="D389" s="150"/>
      <c r="E389" s="151"/>
      <c r="F389" s="152"/>
      <c r="G389" s="152"/>
      <c r="H389" s="152"/>
      <c r="I389" s="80"/>
      <c r="J389" s="80"/>
      <c r="K389" s="80"/>
      <c r="L389" s="80"/>
      <c r="M389" s="80"/>
      <c r="N389" s="80"/>
      <c r="O389" s="80"/>
      <c r="P389" s="80"/>
      <c r="Q389" s="80"/>
      <c r="R389" s="80"/>
      <c r="S389" s="80"/>
      <c r="T389" s="80"/>
      <c r="U389" s="80"/>
      <c r="V389" s="80"/>
      <c r="W389" s="80"/>
      <c r="X389" s="80"/>
      <c r="Y389" s="81"/>
      <c r="Z389" s="81"/>
    </row>
    <row r="390" spans="1:26" ht="39.75" customHeight="1" x14ac:dyDescent="0.3">
      <c r="A390" s="80"/>
      <c r="B390" s="80"/>
      <c r="C390" s="80"/>
      <c r="D390" s="150"/>
      <c r="E390" s="151"/>
      <c r="F390" s="152"/>
      <c r="G390" s="152"/>
      <c r="H390" s="152"/>
      <c r="I390" s="80"/>
      <c r="J390" s="80"/>
      <c r="K390" s="80"/>
      <c r="L390" s="80"/>
      <c r="M390" s="80"/>
      <c r="N390" s="80"/>
      <c r="O390" s="80"/>
      <c r="P390" s="80"/>
      <c r="Q390" s="80"/>
      <c r="R390" s="80"/>
      <c r="S390" s="80"/>
      <c r="T390" s="80"/>
      <c r="U390" s="80"/>
      <c r="V390" s="80"/>
      <c r="W390" s="80"/>
      <c r="X390" s="80"/>
      <c r="Y390" s="81"/>
      <c r="Z390" s="81"/>
    </row>
    <row r="391" spans="1:26" ht="39.75" customHeight="1" x14ac:dyDescent="0.3">
      <c r="A391" s="80"/>
      <c r="B391" s="80"/>
      <c r="C391" s="80"/>
      <c r="D391" s="150"/>
      <c r="E391" s="151"/>
      <c r="F391" s="152"/>
      <c r="G391" s="152"/>
      <c r="H391" s="152"/>
      <c r="I391" s="80"/>
      <c r="J391" s="80"/>
      <c r="K391" s="80"/>
      <c r="L391" s="80"/>
      <c r="M391" s="80"/>
      <c r="N391" s="80"/>
      <c r="O391" s="80"/>
      <c r="P391" s="80"/>
      <c r="Q391" s="80"/>
      <c r="R391" s="80"/>
      <c r="S391" s="80"/>
      <c r="T391" s="80"/>
      <c r="U391" s="80"/>
      <c r="V391" s="80"/>
      <c r="W391" s="80"/>
      <c r="X391" s="80"/>
      <c r="Y391" s="81"/>
      <c r="Z391" s="81"/>
    </row>
    <row r="392" spans="1:26" ht="39.75" customHeight="1" x14ac:dyDescent="0.3">
      <c r="A392" s="80"/>
      <c r="B392" s="80"/>
      <c r="C392" s="80"/>
      <c r="D392" s="150"/>
      <c r="E392" s="151"/>
      <c r="F392" s="152"/>
      <c r="G392" s="152"/>
      <c r="H392" s="152"/>
      <c r="I392" s="80"/>
      <c r="J392" s="80"/>
      <c r="K392" s="80"/>
      <c r="L392" s="80"/>
      <c r="M392" s="80"/>
      <c r="N392" s="80"/>
      <c r="O392" s="80"/>
      <c r="P392" s="80"/>
      <c r="Q392" s="80"/>
      <c r="R392" s="80"/>
      <c r="S392" s="80"/>
      <c r="T392" s="80"/>
      <c r="U392" s="80"/>
      <c r="V392" s="80"/>
      <c r="W392" s="80"/>
      <c r="X392" s="80"/>
      <c r="Y392" s="81"/>
      <c r="Z392" s="81"/>
    </row>
    <row r="393" spans="1:26" ht="39.75" customHeight="1" x14ac:dyDescent="0.3">
      <c r="A393" s="80"/>
      <c r="B393" s="80"/>
      <c r="C393" s="80"/>
      <c r="D393" s="150"/>
      <c r="E393" s="151"/>
      <c r="F393" s="152"/>
      <c r="G393" s="152"/>
      <c r="H393" s="152"/>
      <c r="I393" s="80"/>
      <c r="J393" s="80"/>
      <c r="K393" s="80"/>
      <c r="L393" s="80"/>
      <c r="M393" s="80"/>
      <c r="N393" s="80"/>
      <c r="O393" s="80"/>
      <c r="P393" s="80"/>
      <c r="Q393" s="80"/>
      <c r="R393" s="80"/>
      <c r="S393" s="80"/>
      <c r="T393" s="80"/>
      <c r="U393" s="80"/>
      <c r="V393" s="80"/>
      <c r="W393" s="80"/>
      <c r="X393" s="80"/>
      <c r="Y393" s="81"/>
      <c r="Z393" s="81"/>
    </row>
    <row r="394" spans="1:26" ht="39.75" customHeight="1" x14ac:dyDescent="0.3">
      <c r="A394" s="80"/>
      <c r="B394" s="80"/>
      <c r="C394" s="80"/>
      <c r="D394" s="150"/>
      <c r="E394" s="151"/>
      <c r="F394" s="152"/>
      <c r="G394" s="152"/>
      <c r="H394" s="152"/>
      <c r="I394" s="80"/>
      <c r="J394" s="80"/>
      <c r="K394" s="80"/>
      <c r="L394" s="80"/>
      <c r="M394" s="80"/>
      <c r="N394" s="80"/>
      <c r="O394" s="80"/>
      <c r="P394" s="80"/>
      <c r="Q394" s="80"/>
      <c r="R394" s="80"/>
      <c r="S394" s="80"/>
      <c r="T394" s="80"/>
      <c r="U394" s="80"/>
      <c r="V394" s="80"/>
      <c r="W394" s="80"/>
      <c r="X394" s="80"/>
      <c r="Y394" s="81"/>
      <c r="Z394" s="81"/>
    </row>
    <row r="395" spans="1:26" ht="39.75" customHeight="1" x14ac:dyDescent="0.3">
      <c r="A395" s="80"/>
      <c r="B395" s="80"/>
      <c r="C395" s="80"/>
      <c r="D395" s="150"/>
      <c r="E395" s="151"/>
      <c r="F395" s="152"/>
      <c r="G395" s="152"/>
      <c r="H395" s="152"/>
      <c r="I395" s="80"/>
      <c r="J395" s="80"/>
      <c r="K395" s="80"/>
      <c r="L395" s="80"/>
      <c r="M395" s="80"/>
      <c r="N395" s="80"/>
      <c r="O395" s="80"/>
      <c r="P395" s="80"/>
      <c r="Q395" s="80"/>
      <c r="R395" s="80"/>
      <c r="S395" s="80"/>
      <c r="T395" s="80"/>
      <c r="U395" s="80"/>
      <c r="V395" s="80"/>
      <c r="W395" s="80"/>
      <c r="X395" s="80"/>
      <c r="Y395" s="81"/>
      <c r="Z395" s="81"/>
    </row>
    <row r="396" spans="1:26" ht="39.75" customHeight="1" x14ac:dyDescent="0.3">
      <c r="A396" s="80"/>
      <c r="B396" s="80"/>
      <c r="C396" s="80"/>
      <c r="D396" s="150"/>
      <c r="E396" s="151"/>
      <c r="F396" s="152"/>
      <c r="G396" s="152"/>
      <c r="H396" s="152"/>
      <c r="I396" s="80"/>
      <c r="J396" s="80"/>
      <c r="K396" s="80"/>
      <c r="L396" s="80"/>
      <c r="M396" s="80"/>
      <c r="N396" s="80"/>
      <c r="O396" s="80"/>
      <c r="P396" s="80"/>
      <c r="Q396" s="80"/>
      <c r="R396" s="80"/>
      <c r="S396" s="80"/>
      <c r="T396" s="80"/>
      <c r="U396" s="80"/>
      <c r="V396" s="80"/>
      <c r="W396" s="80"/>
      <c r="X396" s="80"/>
      <c r="Y396" s="81"/>
      <c r="Z396" s="81"/>
    </row>
    <row r="397" spans="1:26" ht="39.75" customHeight="1" x14ac:dyDescent="0.3">
      <c r="A397" s="80"/>
      <c r="B397" s="80"/>
      <c r="C397" s="80"/>
      <c r="D397" s="150"/>
      <c r="E397" s="151"/>
      <c r="F397" s="152"/>
      <c r="G397" s="152"/>
      <c r="H397" s="152"/>
      <c r="I397" s="80"/>
      <c r="J397" s="80"/>
      <c r="K397" s="80"/>
      <c r="L397" s="80"/>
      <c r="M397" s="80"/>
      <c r="N397" s="80"/>
      <c r="O397" s="80"/>
      <c r="P397" s="80"/>
      <c r="Q397" s="80"/>
      <c r="R397" s="80"/>
      <c r="S397" s="80"/>
      <c r="T397" s="80"/>
      <c r="U397" s="80"/>
      <c r="V397" s="80"/>
      <c r="W397" s="80"/>
      <c r="X397" s="80"/>
      <c r="Y397" s="81"/>
      <c r="Z397" s="81"/>
    </row>
    <row r="398" spans="1:26" ht="39.75" customHeight="1" x14ac:dyDescent="0.3">
      <c r="A398" s="80"/>
      <c r="B398" s="80"/>
      <c r="C398" s="80"/>
      <c r="D398" s="150"/>
      <c r="E398" s="151"/>
      <c r="F398" s="152"/>
      <c r="G398" s="152"/>
      <c r="H398" s="152"/>
      <c r="I398" s="80"/>
      <c r="J398" s="80"/>
      <c r="K398" s="80"/>
      <c r="L398" s="80"/>
      <c r="M398" s="80"/>
      <c r="N398" s="80"/>
      <c r="O398" s="80"/>
      <c r="P398" s="80"/>
      <c r="Q398" s="80"/>
      <c r="R398" s="80"/>
      <c r="S398" s="80"/>
      <c r="T398" s="80"/>
      <c r="U398" s="80"/>
      <c r="V398" s="80"/>
      <c r="W398" s="80"/>
      <c r="X398" s="80"/>
      <c r="Y398" s="81"/>
      <c r="Z398" s="81"/>
    </row>
    <row r="399" spans="1:26" ht="39.75" customHeight="1" x14ac:dyDescent="0.3">
      <c r="A399" s="80"/>
      <c r="B399" s="80"/>
      <c r="C399" s="80"/>
      <c r="D399" s="150"/>
      <c r="E399" s="151"/>
      <c r="F399" s="152"/>
      <c r="G399" s="152"/>
      <c r="H399" s="152"/>
      <c r="I399" s="80"/>
      <c r="J399" s="80"/>
      <c r="K399" s="80"/>
      <c r="L399" s="80"/>
      <c r="M399" s="80"/>
      <c r="N399" s="80"/>
      <c r="O399" s="80"/>
      <c r="P399" s="80"/>
      <c r="Q399" s="80"/>
      <c r="R399" s="80"/>
      <c r="S399" s="80"/>
      <c r="T399" s="80"/>
      <c r="U399" s="80"/>
      <c r="V399" s="80"/>
      <c r="W399" s="80"/>
      <c r="X399" s="80"/>
      <c r="Y399" s="81"/>
      <c r="Z399" s="81"/>
    </row>
    <row r="400" spans="1:26" ht="39.75" customHeight="1" x14ac:dyDescent="0.3">
      <c r="A400" s="80"/>
      <c r="B400" s="80"/>
      <c r="C400" s="80"/>
      <c r="D400" s="150"/>
      <c r="E400" s="151"/>
      <c r="F400" s="152"/>
      <c r="G400" s="152"/>
      <c r="H400" s="152"/>
      <c r="I400" s="80"/>
      <c r="J400" s="80"/>
      <c r="K400" s="80"/>
      <c r="L400" s="80"/>
      <c r="M400" s="80"/>
      <c r="N400" s="80"/>
      <c r="O400" s="80"/>
      <c r="P400" s="80"/>
      <c r="Q400" s="80"/>
      <c r="R400" s="80"/>
      <c r="S400" s="80"/>
      <c r="T400" s="80"/>
      <c r="U400" s="80"/>
      <c r="V400" s="80"/>
      <c r="W400" s="80"/>
      <c r="X400" s="80"/>
      <c r="Y400" s="81"/>
      <c r="Z400" s="81"/>
    </row>
    <row r="401" spans="1:26" ht="39.75" customHeight="1" x14ac:dyDescent="0.3">
      <c r="A401" s="80"/>
      <c r="B401" s="80"/>
      <c r="C401" s="80"/>
      <c r="D401" s="150"/>
      <c r="E401" s="151"/>
      <c r="F401" s="152"/>
      <c r="G401" s="152"/>
      <c r="H401" s="152"/>
      <c r="I401" s="80"/>
      <c r="J401" s="80"/>
      <c r="K401" s="80"/>
      <c r="L401" s="80"/>
      <c r="M401" s="80"/>
      <c r="N401" s="80"/>
      <c r="O401" s="80"/>
      <c r="P401" s="80"/>
      <c r="Q401" s="80"/>
      <c r="R401" s="80"/>
      <c r="S401" s="80"/>
      <c r="T401" s="80"/>
      <c r="U401" s="80"/>
      <c r="V401" s="80"/>
      <c r="W401" s="80"/>
      <c r="X401" s="80"/>
      <c r="Y401" s="81"/>
      <c r="Z401" s="81"/>
    </row>
    <row r="402" spans="1:26" ht="39.75" customHeight="1" x14ac:dyDescent="0.3">
      <c r="A402" s="80"/>
      <c r="B402" s="80"/>
      <c r="C402" s="80"/>
      <c r="D402" s="150"/>
      <c r="E402" s="151"/>
      <c r="F402" s="152"/>
      <c r="G402" s="152"/>
      <c r="H402" s="152"/>
      <c r="I402" s="80"/>
      <c r="J402" s="80"/>
      <c r="K402" s="80"/>
      <c r="L402" s="80"/>
      <c r="M402" s="80"/>
      <c r="N402" s="80"/>
      <c r="O402" s="80"/>
      <c r="P402" s="80"/>
      <c r="Q402" s="80"/>
      <c r="R402" s="80"/>
      <c r="S402" s="80"/>
      <c r="T402" s="80"/>
      <c r="U402" s="80"/>
      <c r="V402" s="80"/>
      <c r="W402" s="80"/>
      <c r="X402" s="80"/>
      <c r="Y402" s="81"/>
      <c r="Z402" s="81"/>
    </row>
    <row r="403" spans="1:26" ht="39.75" customHeight="1" x14ac:dyDescent="0.3">
      <c r="A403" s="80"/>
      <c r="B403" s="80"/>
      <c r="C403" s="80"/>
      <c r="D403" s="150"/>
      <c r="E403" s="151"/>
      <c r="F403" s="152"/>
      <c r="G403" s="152"/>
      <c r="H403" s="152"/>
      <c r="I403" s="80"/>
      <c r="J403" s="80"/>
      <c r="K403" s="80"/>
      <c r="L403" s="80"/>
      <c r="M403" s="80"/>
      <c r="N403" s="80"/>
      <c r="O403" s="80"/>
      <c r="P403" s="80"/>
      <c r="Q403" s="80"/>
      <c r="R403" s="80"/>
      <c r="S403" s="80"/>
      <c r="T403" s="80"/>
      <c r="U403" s="80"/>
      <c r="V403" s="80"/>
      <c r="W403" s="80"/>
      <c r="X403" s="80"/>
      <c r="Y403" s="81"/>
      <c r="Z403" s="81"/>
    </row>
    <row r="404" spans="1:26" ht="39.75" customHeight="1" x14ac:dyDescent="0.3">
      <c r="A404" s="80"/>
      <c r="B404" s="80"/>
      <c r="C404" s="80"/>
      <c r="D404" s="150"/>
      <c r="E404" s="151"/>
      <c r="F404" s="152"/>
      <c r="G404" s="152"/>
      <c r="H404" s="152"/>
      <c r="I404" s="80"/>
      <c r="J404" s="80"/>
      <c r="K404" s="80"/>
      <c r="L404" s="80"/>
      <c r="M404" s="80"/>
      <c r="N404" s="80"/>
      <c r="O404" s="80"/>
      <c r="P404" s="80"/>
      <c r="Q404" s="80"/>
      <c r="R404" s="80"/>
      <c r="S404" s="80"/>
      <c r="T404" s="80"/>
      <c r="U404" s="80"/>
      <c r="V404" s="80"/>
      <c r="W404" s="80"/>
      <c r="X404" s="80"/>
      <c r="Y404" s="81"/>
      <c r="Z404" s="81"/>
    </row>
    <row r="405" spans="1:26" ht="39.75" customHeight="1" x14ac:dyDescent="0.3">
      <c r="A405" s="80"/>
      <c r="B405" s="80"/>
      <c r="C405" s="80"/>
      <c r="D405" s="150"/>
      <c r="E405" s="151"/>
      <c r="F405" s="152"/>
      <c r="G405" s="152"/>
      <c r="H405" s="152"/>
      <c r="I405" s="80"/>
      <c r="J405" s="80"/>
      <c r="K405" s="80"/>
      <c r="L405" s="80"/>
      <c r="M405" s="80"/>
      <c r="N405" s="80"/>
      <c r="O405" s="80"/>
      <c r="P405" s="80"/>
      <c r="Q405" s="80"/>
      <c r="R405" s="80"/>
      <c r="S405" s="80"/>
      <c r="T405" s="80"/>
      <c r="U405" s="80"/>
      <c r="V405" s="80"/>
      <c r="W405" s="80"/>
      <c r="X405" s="80"/>
      <c r="Y405" s="81"/>
      <c r="Z405" s="81"/>
    </row>
    <row r="406" spans="1:26" ht="39.75" customHeight="1" x14ac:dyDescent="0.3">
      <c r="A406" s="80"/>
      <c r="B406" s="80"/>
      <c r="C406" s="80"/>
      <c r="D406" s="150"/>
      <c r="E406" s="151"/>
      <c r="F406" s="152"/>
      <c r="G406" s="152"/>
      <c r="H406" s="152"/>
      <c r="I406" s="80"/>
      <c r="J406" s="80"/>
      <c r="K406" s="80"/>
      <c r="L406" s="80"/>
      <c r="M406" s="80"/>
      <c r="N406" s="80"/>
      <c r="O406" s="80"/>
      <c r="P406" s="80"/>
      <c r="Q406" s="80"/>
      <c r="R406" s="80"/>
      <c r="S406" s="80"/>
      <c r="T406" s="80"/>
      <c r="U406" s="80"/>
      <c r="V406" s="80"/>
      <c r="W406" s="80"/>
      <c r="X406" s="80"/>
      <c r="Y406" s="81"/>
      <c r="Z406" s="81"/>
    </row>
    <row r="407" spans="1:26" ht="39.75" customHeight="1" x14ac:dyDescent="0.3">
      <c r="A407" s="80"/>
      <c r="B407" s="80"/>
      <c r="C407" s="80"/>
      <c r="D407" s="150"/>
      <c r="E407" s="151"/>
      <c r="F407" s="152"/>
      <c r="G407" s="152"/>
      <c r="H407" s="152"/>
      <c r="I407" s="80"/>
      <c r="J407" s="80"/>
      <c r="K407" s="80"/>
      <c r="L407" s="80"/>
      <c r="M407" s="80"/>
      <c r="N407" s="80"/>
      <c r="O407" s="80"/>
      <c r="P407" s="80"/>
      <c r="Q407" s="80"/>
      <c r="R407" s="80"/>
      <c r="S407" s="80"/>
      <c r="T407" s="80"/>
      <c r="U407" s="80"/>
      <c r="V407" s="80"/>
      <c r="W407" s="80"/>
      <c r="X407" s="80"/>
      <c r="Y407" s="81"/>
      <c r="Z407" s="81"/>
    </row>
    <row r="408" spans="1:26" ht="39.75" customHeight="1" x14ac:dyDescent="0.3">
      <c r="A408" s="80"/>
      <c r="B408" s="80"/>
      <c r="C408" s="80"/>
      <c r="D408" s="150"/>
      <c r="E408" s="151"/>
      <c r="F408" s="152"/>
      <c r="G408" s="152"/>
      <c r="H408" s="152"/>
      <c r="I408" s="80"/>
      <c r="J408" s="80"/>
      <c r="K408" s="80"/>
      <c r="L408" s="80"/>
      <c r="M408" s="80"/>
      <c r="N408" s="80"/>
      <c r="O408" s="80"/>
      <c r="P408" s="80"/>
      <c r="Q408" s="80"/>
      <c r="R408" s="80"/>
      <c r="S408" s="80"/>
      <c r="T408" s="80"/>
      <c r="U408" s="80"/>
      <c r="V408" s="80"/>
      <c r="W408" s="80"/>
      <c r="X408" s="80"/>
      <c r="Y408" s="81"/>
      <c r="Z408" s="81"/>
    </row>
    <row r="409" spans="1:26" ht="39.75" customHeight="1" x14ac:dyDescent="0.3">
      <c r="A409" s="80"/>
      <c r="B409" s="80"/>
      <c r="C409" s="80"/>
      <c r="D409" s="150"/>
      <c r="E409" s="151"/>
      <c r="F409" s="152"/>
      <c r="G409" s="152"/>
      <c r="H409" s="152"/>
      <c r="I409" s="80"/>
      <c r="J409" s="80"/>
      <c r="K409" s="80"/>
      <c r="L409" s="80"/>
      <c r="M409" s="80"/>
      <c r="N409" s="80"/>
      <c r="O409" s="80"/>
      <c r="P409" s="80"/>
      <c r="Q409" s="80"/>
      <c r="R409" s="80"/>
      <c r="S409" s="80"/>
      <c r="T409" s="80"/>
      <c r="U409" s="80"/>
      <c r="V409" s="80"/>
      <c r="W409" s="80"/>
      <c r="X409" s="80"/>
      <c r="Y409" s="81"/>
      <c r="Z409" s="81"/>
    </row>
    <row r="410" spans="1:26" ht="39.75" customHeight="1" x14ac:dyDescent="0.3">
      <c r="A410" s="80"/>
      <c r="B410" s="80"/>
      <c r="C410" s="80"/>
      <c r="D410" s="150"/>
      <c r="E410" s="151"/>
      <c r="F410" s="152"/>
      <c r="G410" s="152"/>
      <c r="H410" s="152"/>
      <c r="I410" s="80"/>
      <c r="J410" s="80"/>
      <c r="K410" s="80"/>
      <c r="L410" s="80"/>
      <c r="M410" s="80"/>
      <c r="N410" s="80"/>
      <c r="O410" s="80"/>
      <c r="P410" s="80"/>
      <c r="Q410" s="80"/>
      <c r="R410" s="80"/>
      <c r="S410" s="80"/>
      <c r="T410" s="80"/>
      <c r="U410" s="80"/>
      <c r="V410" s="80"/>
      <c r="W410" s="80"/>
      <c r="X410" s="80"/>
      <c r="Y410" s="81"/>
      <c r="Z410" s="81"/>
    </row>
    <row r="411" spans="1:26" ht="39.75" customHeight="1" x14ac:dyDescent="0.3">
      <c r="A411" s="80"/>
      <c r="B411" s="80"/>
      <c r="C411" s="80"/>
      <c r="D411" s="150"/>
      <c r="E411" s="151"/>
      <c r="F411" s="152"/>
      <c r="G411" s="152"/>
      <c r="H411" s="152"/>
      <c r="I411" s="80"/>
      <c r="J411" s="80"/>
      <c r="K411" s="80"/>
      <c r="L411" s="80"/>
      <c r="M411" s="80"/>
      <c r="N411" s="80"/>
      <c r="O411" s="80"/>
      <c r="P411" s="80"/>
      <c r="Q411" s="80"/>
      <c r="R411" s="80"/>
      <c r="S411" s="80"/>
      <c r="T411" s="80"/>
      <c r="U411" s="80"/>
      <c r="V411" s="80"/>
      <c r="W411" s="80"/>
      <c r="X411" s="80"/>
      <c r="Y411" s="81"/>
      <c r="Z411" s="81"/>
    </row>
    <row r="412" spans="1:26" ht="39.75" customHeight="1" x14ac:dyDescent="0.3">
      <c r="A412" s="80"/>
      <c r="B412" s="80"/>
      <c r="C412" s="80"/>
      <c r="D412" s="150"/>
      <c r="E412" s="151"/>
      <c r="F412" s="152"/>
      <c r="G412" s="152"/>
      <c r="H412" s="152"/>
      <c r="I412" s="80"/>
      <c r="J412" s="80"/>
      <c r="K412" s="80"/>
      <c r="L412" s="80"/>
      <c r="M412" s="80"/>
      <c r="N412" s="80"/>
      <c r="O412" s="80"/>
      <c r="P412" s="80"/>
      <c r="Q412" s="80"/>
      <c r="R412" s="80"/>
      <c r="S412" s="80"/>
      <c r="T412" s="80"/>
      <c r="U412" s="80"/>
      <c r="V412" s="80"/>
      <c r="W412" s="80"/>
      <c r="X412" s="80"/>
      <c r="Y412" s="81"/>
      <c r="Z412" s="81"/>
    </row>
    <row r="413" spans="1:26" ht="39.75" customHeight="1" x14ac:dyDescent="0.3">
      <c r="A413" s="80"/>
      <c r="B413" s="80"/>
      <c r="C413" s="80"/>
      <c r="D413" s="150"/>
      <c r="E413" s="151"/>
      <c r="F413" s="152"/>
      <c r="G413" s="152"/>
      <c r="H413" s="152"/>
      <c r="I413" s="80"/>
      <c r="J413" s="80"/>
      <c r="K413" s="80"/>
      <c r="L413" s="80"/>
      <c r="M413" s="80"/>
      <c r="N413" s="80"/>
      <c r="O413" s="80"/>
      <c r="P413" s="80"/>
      <c r="Q413" s="80"/>
      <c r="R413" s="80"/>
      <c r="S413" s="80"/>
      <c r="T413" s="80"/>
      <c r="U413" s="80"/>
      <c r="V413" s="80"/>
      <c r="W413" s="80"/>
      <c r="X413" s="80"/>
      <c r="Y413" s="81"/>
      <c r="Z413" s="81"/>
    </row>
    <row r="414" spans="1:26" ht="39.75" customHeight="1" x14ac:dyDescent="0.3">
      <c r="A414" s="80"/>
      <c r="B414" s="80"/>
      <c r="C414" s="80"/>
      <c r="D414" s="150"/>
      <c r="E414" s="151"/>
      <c r="F414" s="152"/>
      <c r="G414" s="152"/>
      <c r="H414" s="152"/>
      <c r="I414" s="80"/>
      <c r="J414" s="80"/>
      <c r="K414" s="80"/>
      <c r="L414" s="80"/>
      <c r="M414" s="80"/>
      <c r="N414" s="80"/>
      <c r="O414" s="80"/>
      <c r="P414" s="80"/>
      <c r="Q414" s="80"/>
      <c r="R414" s="80"/>
      <c r="S414" s="80"/>
      <c r="T414" s="80"/>
      <c r="U414" s="80"/>
      <c r="V414" s="80"/>
      <c r="W414" s="80"/>
      <c r="X414" s="80"/>
      <c r="Y414" s="81"/>
      <c r="Z414" s="81"/>
    </row>
    <row r="415" spans="1:26" ht="39.75" customHeight="1" x14ac:dyDescent="0.3">
      <c r="A415" s="80"/>
      <c r="B415" s="80"/>
      <c r="C415" s="80"/>
      <c r="D415" s="150"/>
      <c r="E415" s="151"/>
      <c r="F415" s="152"/>
      <c r="G415" s="152"/>
      <c r="H415" s="152"/>
      <c r="I415" s="80"/>
      <c r="J415" s="80"/>
      <c r="K415" s="80"/>
      <c r="L415" s="80"/>
      <c r="M415" s="80"/>
      <c r="N415" s="80"/>
      <c r="O415" s="80"/>
      <c r="P415" s="80"/>
      <c r="Q415" s="80"/>
      <c r="R415" s="80"/>
      <c r="S415" s="80"/>
      <c r="T415" s="80"/>
      <c r="U415" s="80"/>
      <c r="V415" s="80"/>
      <c r="W415" s="80"/>
      <c r="X415" s="80"/>
      <c r="Y415" s="81"/>
      <c r="Z415" s="81"/>
    </row>
    <row r="416" spans="1:26" ht="39.75" customHeight="1" x14ac:dyDescent="0.3">
      <c r="A416" s="80"/>
      <c r="B416" s="80"/>
      <c r="C416" s="80"/>
      <c r="D416" s="150"/>
      <c r="E416" s="151"/>
      <c r="F416" s="152"/>
      <c r="G416" s="152"/>
      <c r="H416" s="152"/>
      <c r="I416" s="80"/>
      <c r="J416" s="80"/>
      <c r="K416" s="80"/>
      <c r="L416" s="80"/>
      <c r="M416" s="80"/>
      <c r="N416" s="80"/>
      <c r="O416" s="80"/>
      <c r="P416" s="80"/>
      <c r="Q416" s="80"/>
      <c r="R416" s="80"/>
      <c r="S416" s="80"/>
      <c r="T416" s="80"/>
      <c r="U416" s="80"/>
      <c r="V416" s="80"/>
      <c r="W416" s="80"/>
      <c r="X416" s="80"/>
      <c r="Y416" s="81"/>
      <c r="Z416" s="81"/>
    </row>
    <row r="417" spans="1:26" ht="39.75" customHeight="1" x14ac:dyDescent="0.3">
      <c r="A417" s="80"/>
      <c r="B417" s="80"/>
      <c r="C417" s="80"/>
      <c r="D417" s="150"/>
      <c r="E417" s="151"/>
      <c r="F417" s="152"/>
      <c r="G417" s="152"/>
      <c r="H417" s="152"/>
      <c r="I417" s="80"/>
      <c r="J417" s="80"/>
      <c r="K417" s="80"/>
      <c r="L417" s="80"/>
      <c r="M417" s="80"/>
      <c r="N417" s="80"/>
      <c r="O417" s="80"/>
      <c r="P417" s="80"/>
      <c r="Q417" s="80"/>
      <c r="R417" s="80"/>
      <c r="S417" s="80"/>
      <c r="T417" s="80"/>
      <c r="U417" s="80"/>
      <c r="V417" s="80"/>
      <c r="W417" s="80"/>
      <c r="X417" s="80"/>
      <c r="Y417" s="81"/>
      <c r="Z417" s="81"/>
    </row>
    <row r="418" spans="1:26" ht="39.75" customHeight="1" x14ac:dyDescent="0.3">
      <c r="A418" s="80"/>
      <c r="B418" s="80"/>
      <c r="C418" s="80"/>
      <c r="D418" s="150"/>
      <c r="E418" s="151"/>
      <c r="F418" s="152"/>
      <c r="G418" s="152"/>
      <c r="H418" s="152"/>
      <c r="I418" s="80"/>
      <c r="J418" s="80"/>
      <c r="K418" s="80"/>
      <c r="L418" s="80"/>
      <c r="M418" s="80"/>
      <c r="N418" s="80"/>
      <c r="O418" s="80"/>
      <c r="P418" s="80"/>
      <c r="Q418" s="80"/>
      <c r="R418" s="80"/>
      <c r="S418" s="80"/>
      <c r="T418" s="80"/>
      <c r="U418" s="80"/>
      <c r="V418" s="80"/>
      <c r="W418" s="80"/>
      <c r="X418" s="80"/>
      <c r="Y418" s="81"/>
      <c r="Z418" s="81"/>
    </row>
    <row r="419" spans="1:26" ht="39.75" customHeight="1" x14ac:dyDescent="0.3">
      <c r="A419" s="80"/>
      <c r="B419" s="80"/>
      <c r="C419" s="80"/>
      <c r="D419" s="150"/>
      <c r="E419" s="151"/>
      <c r="F419" s="152"/>
      <c r="G419" s="152"/>
      <c r="H419" s="152"/>
      <c r="I419" s="80"/>
      <c r="J419" s="80"/>
      <c r="K419" s="80"/>
      <c r="L419" s="80"/>
      <c r="M419" s="80"/>
      <c r="N419" s="80"/>
      <c r="O419" s="80"/>
      <c r="P419" s="80"/>
      <c r="Q419" s="80"/>
      <c r="R419" s="80"/>
      <c r="S419" s="80"/>
      <c r="T419" s="80"/>
      <c r="U419" s="80"/>
      <c r="V419" s="80"/>
      <c r="W419" s="80"/>
      <c r="X419" s="80"/>
      <c r="Y419" s="81"/>
      <c r="Z419" s="81"/>
    </row>
    <row r="420" spans="1:26" ht="39.75" customHeight="1" x14ac:dyDescent="0.3">
      <c r="A420" s="80"/>
      <c r="B420" s="80"/>
      <c r="C420" s="80"/>
      <c r="D420" s="150"/>
      <c r="E420" s="151"/>
      <c r="F420" s="152"/>
      <c r="G420" s="152"/>
      <c r="H420" s="152"/>
      <c r="I420" s="80"/>
      <c r="J420" s="80"/>
      <c r="K420" s="80"/>
      <c r="L420" s="80"/>
      <c r="M420" s="80"/>
      <c r="N420" s="80"/>
      <c r="O420" s="80"/>
      <c r="P420" s="80"/>
      <c r="Q420" s="80"/>
      <c r="R420" s="80"/>
      <c r="S420" s="80"/>
      <c r="T420" s="80"/>
      <c r="U420" s="80"/>
      <c r="V420" s="80"/>
      <c r="W420" s="80"/>
      <c r="X420" s="80"/>
      <c r="Y420" s="81"/>
      <c r="Z420" s="81"/>
    </row>
    <row r="421" spans="1:26" ht="39.75" customHeight="1" x14ac:dyDescent="0.3">
      <c r="A421" s="80"/>
      <c r="B421" s="80"/>
      <c r="C421" s="80"/>
      <c r="D421" s="150"/>
      <c r="E421" s="151"/>
      <c r="F421" s="152"/>
      <c r="G421" s="152"/>
      <c r="H421" s="152"/>
      <c r="I421" s="80"/>
      <c r="J421" s="80"/>
      <c r="K421" s="80"/>
      <c r="L421" s="80"/>
      <c r="M421" s="80"/>
      <c r="N421" s="80"/>
      <c r="O421" s="80"/>
      <c r="P421" s="80"/>
      <c r="Q421" s="80"/>
      <c r="R421" s="80"/>
      <c r="S421" s="80"/>
      <c r="T421" s="80"/>
      <c r="U421" s="80"/>
      <c r="V421" s="80"/>
      <c r="W421" s="80"/>
      <c r="X421" s="80"/>
      <c r="Y421" s="81"/>
      <c r="Z421" s="81"/>
    </row>
    <row r="422" spans="1:26" ht="39.75" customHeight="1" x14ac:dyDescent="0.3">
      <c r="A422" s="80"/>
      <c r="B422" s="80"/>
      <c r="C422" s="80"/>
      <c r="D422" s="150"/>
      <c r="E422" s="151"/>
      <c r="F422" s="152"/>
      <c r="G422" s="152"/>
      <c r="H422" s="152"/>
      <c r="I422" s="80"/>
      <c r="J422" s="80"/>
      <c r="K422" s="80"/>
      <c r="L422" s="80"/>
      <c r="M422" s="80"/>
      <c r="N422" s="80"/>
      <c r="O422" s="80"/>
      <c r="P422" s="80"/>
      <c r="Q422" s="80"/>
      <c r="R422" s="80"/>
      <c r="S422" s="80"/>
      <c r="T422" s="80"/>
      <c r="U422" s="80"/>
      <c r="V422" s="80"/>
      <c r="W422" s="80"/>
      <c r="X422" s="80"/>
      <c r="Y422" s="81"/>
      <c r="Z422" s="81"/>
    </row>
    <row r="423" spans="1:26" ht="39.75" customHeight="1" x14ac:dyDescent="0.3">
      <c r="A423" s="80"/>
      <c r="B423" s="80"/>
      <c r="C423" s="80"/>
      <c r="D423" s="150"/>
      <c r="E423" s="151"/>
      <c r="F423" s="152"/>
      <c r="G423" s="152"/>
      <c r="H423" s="152"/>
      <c r="I423" s="80"/>
      <c r="J423" s="80"/>
      <c r="K423" s="80"/>
      <c r="L423" s="80"/>
      <c r="M423" s="80"/>
      <c r="N423" s="80"/>
      <c r="O423" s="80"/>
      <c r="P423" s="80"/>
      <c r="Q423" s="80"/>
      <c r="R423" s="80"/>
      <c r="S423" s="80"/>
      <c r="T423" s="80"/>
      <c r="U423" s="80"/>
      <c r="V423" s="80"/>
      <c r="W423" s="80"/>
      <c r="X423" s="80"/>
      <c r="Y423" s="81"/>
      <c r="Z423" s="81"/>
    </row>
    <row r="424" spans="1:26" ht="39.75" customHeight="1" x14ac:dyDescent="0.3">
      <c r="A424" s="80"/>
      <c r="B424" s="80"/>
      <c r="C424" s="80"/>
      <c r="D424" s="150"/>
      <c r="E424" s="151"/>
      <c r="F424" s="152"/>
      <c r="G424" s="152"/>
      <c r="H424" s="152"/>
      <c r="I424" s="80"/>
      <c r="J424" s="80"/>
      <c r="K424" s="80"/>
      <c r="L424" s="80"/>
      <c r="M424" s="80"/>
      <c r="N424" s="80"/>
      <c r="O424" s="80"/>
      <c r="P424" s="80"/>
      <c r="Q424" s="80"/>
      <c r="R424" s="80"/>
      <c r="S424" s="80"/>
      <c r="T424" s="80"/>
      <c r="U424" s="80"/>
      <c r="V424" s="80"/>
      <c r="W424" s="80"/>
      <c r="X424" s="80"/>
      <c r="Y424" s="81"/>
      <c r="Z424" s="81"/>
    </row>
    <row r="425" spans="1:26" ht="39.75" customHeight="1" x14ac:dyDescent="0.3">
      <c r="A425" s="80"/>
      <c r="B425" s="80"/>
      <c r="C425" s="80"/>
      <c r="D425" s="150"/>
      <c r="E425" s="151"/>
      <c r="F425" s="152"/>
      <c r="G425" s="152"/>
      <c r="H425" s="152"/>
      <c r="I425" s="80"/>
      <c r="J425" s="80"/>
      <c r="K425" s="80"/>
      <c r="L425" s="80"/>
      <c r="M425" s="80"/>
      <c r="N425" s="80"/>
      <c r="O425" s="80"/>
      <c r="P425" s="80"/>
      <c r="Q425" s="80"/>
      <c r="R425" s="80"/>
      <c r="S425" s="80"/>
      <c r="T425" s="80"/>
      <c r="U425" s="80"/>
      <c r="V425" s="80"/>
      <c r="W425" s="80"/>
      <c r="X425" s="80"/>
      <c r="Y425" s="81"/>
      <c r="Z425" s="81"/>
    </row>
    <row r="426" spans="1:26" ht="39.75" customHeight="1" x14ac:dyDescent="0.3">
      <c r="A426" s="80"/>
      <c r="B426" s="80"/>
      <c r="C426" s="80"/>
      <c r="D426" s="150"/>
      <c r="E426" s="151"/>
      <c r="F426" s="152"/>
      <c r="G426" s="152"/>
      <c r="H426" s="152"/>
      <c r="I426" s="80"/>
      <c r="J426" s="80"/>
      <c r="K426" s="80"/>
      <c r="L426" s="80"/>
      <c r="M426" s="80"/>
      <c r="N426" s="80"/>
      <c r="O426" s="80"/>
      <c r="P426" s="80"/>
      <c r="Q426" s="80"/>
      <c r="R426" s="80"/>
      <c r="S426" s="80"/>
      <c r="T426" s="80"/>
      <c r="U426" s="80"/>
      <c r="V426" s="80"/>
      <c r="W426" s="80"/>
      <c r="X426" s="80"/>
      <c r="Y426" s="81"/>
      <c r="Z426" s="81"/>
    </row>
    <row r="427" spans="1:26" ht="39.75" customHeight="1" x14ac:dyDescent="0.3">
      <c r="A427" s="80"/>
      <c r="B427" s="80"/>
      <c r="C427" s="80"/>
      <c r="D427" s="150"/>
      <c r="E427" s="151"/>
      <c r="F427" s="152"/>
      <c r="G427" s="152"/>
      <c r="H427" s="152"/>
      <c r="I427" s="80"/>
      <c r="J427" s="80"/>
      <c r="K427" s="80"/>
      <c r="L427" s="80"/>
      <c r="M427" s="80"/>
      <c r="N427" s="80"/>
      <c r="O427" s="80"/>
      <c r="P427" s="80"/>
      <c r="Q427" s="80"/>
      <c r="R427" s="80"/>
      <c r="S427" s="80"/>
      <c r="T427" s="80"/>
      <c r="U427" s="80"/>
      <c r="V427" s="80"/>
      <c r="W427" s="80"/>
      <c r="X427" s="80"/>
      <c r="Y427" s="81"/>
      <c r="Z427" s="81"/>
    </row>
    <row r="428" spans="1:26" ht="39.75" customHeight="1" x14ac:dyDescent="0.3">
      <c r="A428" s="80"/>
      <c r="B428" s="80"/>
      <c r="C428" s="80"/>
      <c r="D428" s="150"/>
      <c r="E428" s="151"/>
      <c r="F428" s="152"/>
      <c r="G428" s="152"/>
      <c r="H428" s="152"/>
      <c r="I428" s="80"/>
      <c r="J428" s="80"/>
      <c r="K428" s="80"/>
      <c r="L428" s="80"/>
      <c r="M428" s="80"/>
      <c r="N428" s="80"/>
      <c r="O428" s="80"/>
      <c r="P428" s="80"/>
      <c r="Q428" s="80"/>
      <c r="R428" s="80"/>
      <c r="S428" s="80"/>
      <c r="T428" s="80"/>
      <c r="U428" s="80"/>
      <c r="V428" s="80"/>
      <c r="W428" s="80"/>
      <c r="X428" s="80"/>
      <c r="Y428" s="81"/>
      <c r="Z428" s="81"/>
    </row>
    <row r="429" spans="1:26" ht="39.75" customHeight="1" x14ac:dyDescent="0.3">
      <c r="A429" s="80"/>
      <c r="B429" s="80"/>
      <c r="C429" s="80"/>
      <c r="D429" s="150"/>
      <c r="E429" s="151"/>
      <c r="F429" s="152"/>
      <c r="G429" s="152"/>
      <c r="H429" s="152"/>
      <c r="I429" s="80"/>
      <c r="J429" s="80"/>
      <c r="K429" s="80"/>
      <c r="L429" s="80"/>
      <c r="M429" s="80"/>
      <c r="N429" s="80"/>
      <c r="O429" s="80"/>
      <c r="P429" s="80"/>
      <c r="Q429" s="80"/>
      <c r="R429" s="80"/>
      <c r="S429" s="80"/>
      <c r="T429" s="80"/>
      <c r="U429" s="80"/>
      <c r="V429" s="80"/>
      <c r="W429" s="80"/>
      <c r="X429" s="80"/>
      <c r="Y429" s="81"/>
      <c r="Z429" s="81"/>
    </row>
    <row r="430" spans="1:26" ht="39.75" customHeight="1" x14ac:dyDescent="0.3">
      <c r="A430" s="80"/>
      <c r="B430" s="80"/>
      <c r="C430" s="80"/>
      <c r="D430" s="150"/>
      <c r="E430" s="151"/>
      <c r="F430" s="152"/>
      <c r="G430" s="152"/>
      <c r="H430" s="152"/>
      <c r="I430" s="80"/>
      <c r="J430" s="80"/>
      <c r="K430" s="80"/>
      <c r="L430" s="80"/>
      <c r="M430" s="80"/>
      <c r="N430" s="80"/>
      <c r="O430" s="80"/>
      <c r="P430" s="80"/>
      <c r="Q430" s="80"/>
      <c r="R430" s="80"/>
      <c r="S430" s="80"/>
      <c r="T430" s="80"/>
      <c r="U430" s="80"/>
      <c r="V430" s="80"/>
      <c r="W430" s="80"/>
      <c r="X430" s="80"/>
      <c r="Y430" s="81"/>
      <c r="Z430" s="81"/>
    </row>
    <row r="431" spans="1:26" ht="39.75" customHeight="1" x14ac:dyDescent="0.3">
      <c r="A431" s="80"/>
      <c r="B431" s="80"/>
      <c r="C431" s="80"/>
      <c r="D431" s="150"/>
      <c r="E431" s="151"/>
      <c r="F431" s="152"/>
      <c r="G431" s="152"/>
      <c r="H431" s="152"/>
      <c r="I431" s="80"/>
      <c r="J431" s="80"/>
      <c r="K431" s="80"/>
      <c r="L431" s="80"/>
      <c r="M431" s="80"/>
      <c r="N431" s="80"/>
      <c r="O431" s="80"/>
      <c r="P431" s="80"/>
      <c r="Q431" s="80"/>
      <c r="R431" s="80"/>
      <c r="S431" s="80"/>
      <c r="T431" s="80"/>
      <c r="U431" s="80"/>
      <c r="V431" s="80"/>
      <c r="W431" s="80"/>
      <c r="X431" s="80"/>
      <c r="Y431" s="81"/>
      <c r="Z431" s="81"/>
    </row>
    <row r="432" spans="1:26" ht="39.75" customHeight="1" x14ac:dyDescent="0.3">
      <c r="A432" s="80"/>
      <c r="B432" s="80"/>
      <c r="C432" s="80"/>
      <c r="D432" s="150"/>
      <c r="E432" s="151"/>
      <c r="F432" s="152"/>
      <c r="G432" s="152"/>
      <c r="H432" s="152"/>
      <c r="I432" s="80"/>
      <c r="J432" s="80"/>
      <c r="K432" s="80"/>
      <c r="L432" s="80"/>
      <c r="M432" s="80"/>
      <c r="N432" s="80"/>
      <c r="O432" s="80"/>
      <c r="P432" s="80"/>
      <c r="Q432" s="80"/>
      <c r="R432" s="80"/>
      <c r="S432" s="80"/>
      <c r="T432" s="80"/>
      <c r="U432" s="80"/>
      <c r="V432" s="80"/>
      <c r="W432" s="80"/>
      <c r="X432" s="80"/>
      <c r="Y432" s="81"/>
      <c r="Z432" s="81"/>
    </row>
    <row r="433" spans="1:26" ht="39.75" customHeight="1" x14ac:dyDescent="0.3">
      <c r="A433" s="80"/>
      <c r="B433" s="80"/>
      <c r="C433" s="80"/>
      <c r="D433" s="150"/>
      <c r="E433" s="151"/>
      <c r="F433" s="152"/>
      <c r="G433" s="152"/>
      <c r="H433" s="152"/>
      <c r="I433" s="80"/>
      <c r="J433" s="80"/>
      <c r="K433" s="80"/>
      <c r="L433" s="80"/>
      <c r="M433" s="80"/>
      <c r="N433" s="80"/>
      <c r="O433" s="80"/>
      <c r="P433" s="80"/>
      <c r="Q433" s="80"/>
      <c r="R433" s="80"/>
      <c r="S433" s="80"/>
      <c r="T433" s="80"/>
      <c r="U433" s="80"/>
      <c r="V433" s="80"/>
      <c r="W433" s="80"/>
      <c r="X433" s="80"/>
      <c r="Y433" s="81"/>
      <c r="Z433" s="81"/>
    </row>
    <row r="434" spans="1:26" ht="39.75" customHeight="1" x14ac:dyDescent="0.3">
      <c r="A434" s="80"/>
      <c r="B434" s="80"/>
      <c r="C434" s="80"/>
      <c r="D434" s="150"/>
      <c r="E434" s="151"/>
      <c r="F434" s="152"/>
      <c r="G434" s="152"/>
      <c r="H434" s="152"/>
      <c r="I434" s="80"/>
      <c r="J434" s="80"/>
      <c r="K434" s="80"/>
      <c r="L434" s="80"/>
      <c r="M434" s="80"/>
      <c r="N434" s="80"/>
      <c r="O434" s="80"/>
      <c r="P434" s="80"/>
      <c r="Q434" s="80"/>
      <c r="R434" s="80"/>
      <c r="S434" s="80"/>
      <c r="T434" s="80"/>
      <c r="U434" s="80"/>
      <c r="V434" s="80"/>
      <c r="W434" s="80"/>
      <c r="X434" s="80"/>
      <c r="Y434" s="81"/>
      <c r="Z434" s="81"/>
    </row>
    <row r="435" spans="1:26" ht="39.75" customHeight="1" x14ac:dyDescent="0.3">
      <c r="A435" s="80"/>
      <c r="B435" s="80"/>
      <c r="C435" s="80"/>
      <c r="D435" s="150"/>
      <c r="E435" s="151"/>
      <c r="F435" s="152"/>
      <c r="G435" s="152"/>
      <c r="H435" s="152"/>
      <c r="I435" s="80"/>
      <c r="J435" s="80"/>
      <c r="K435" s="80"/>
      <c r="L435" s="80"/>
      <c r="M435" s="80"/>
      <c r="N435" s="80"/>
      <c r="O435" s="80"/>
      <c r="P435" s="80"/>
      <c r="Q435" s="80"/>
      <c r="R435" s="80"/>
      <c r="S435" s="80"/>
      <c r="T435" s="80"/>
      <c r="U435" s="80"/>
      <c r="V435" s="80"/>
      <c r="W435" s="80"/>
      <c r="X435" s="80"/>
      <c r="Y435" s="81"/>
      <c r="Z435" s="81"/>
    </row>
    <row r="436" spans="1:26" ht="39.75" customHeight="1" x14ac:dyDescent="0.3">
      <c r="A436" s="80"/>
      <c r="B436" s="80"/>
      <c r="C436" s="80"/>
      <c r="D436" s="150"/>
      <c r="E436" s="151"/>
      <c r="F436" s="152"/>
      <c r="G436" s="152"/>
      <c r="H436" s="152"/>
      <c r="I436" s="80"/>
      <c r="J436" s="80"/>
      <c r="K436" s="80"/>
      <c r="L436" s="80"/>
      <c r="M436" s="80"/>
      <c r="N436" s="80"/>
      <c r="O436" s="80"/>
      <c r="P436" s="80"/>
      <c r="Q436" s="80"/>
      <c r="R436" s="80"/>
      <c r="S436" s="80"/>
      <c r="T436" s="80"/>
      <c r="U436" s="80"/>
      <c r="V436" s="80"/>
      <c r="W436" s="80"/>
      <c r="X436" s="80"/>
      <c r="Y436" s="81"/>
      <c r="Z436" s="81"/>
    </row>
    <row r="437" spans="1:26" ht="39.75" customHeight="1" x14ac:dyDescent="0.3">
      <c r="A437" s="80"/>
      <c r="B437" s="80"/>
      <c r="C437" s="80"/>
      <c r="D437" s="150"/>
      <c r="E437" s="151"/>
      <c r="F437" s="152"/>
      <c r="G437" s="152"/>
      <c r="H437" s="152"/>
      <c r="I437" s="80"/>
      <c r="J437" s="80"/>
      <c r="K437" s="80"/>
      <c r="L437" s="80"/>
      <c r="M437" s="80"/>
      <c r="N437" s="80"/>
      <c r="O437" s="80"/>
      <c r="P437" s="80"/>
      <c r="Q437" s="80"/>
      <c r="R437" s="80"/>
      <c r="S437" s="80"/>
      <c r="T437" s="80"/>
      <c r="U437" s="80"/>
      <c r="V437" s="80"/>
      <c r="W437" s="80"/>
      <c r="X437" s="80"/>
      <c r="Y437" s="81"/>
      <c r="Z437" s="81"/>
    </row>
    <row r="438" spans="1:26" ht="39.75" customHeight="1" x14ac:dyDescent="0.3">
      <c r="A438" s="80"/>
      <c r="B438" s="80"/>
      <c r="C438" s="80"/>
      <c r="D438" s="150"/>
      <c r="E438" s="151"/>
      <c r="F438" s="152"/>
      <c r="G438" s="152"/>
      <c r="H438" s="152"/>
      <c r="I438" s="80"/>
      <c r="J438" s="80"/>
      <c r="K438" s="80"/>
      <c r="L438" s="80"/>
      <c r="M438" s="80"/>
      <c r="N438" s="80"/>
      <c r="O438" s="80"/>
      <c r="P438" s="80"/>
      <c r="Q438" s="80"/>
      <c r="R438" s="80"/>
      <c r="S438" s="80"/>
      <c r="T438" s="80"/>
      <c r="U438" s="80"/>
      <c r="V438" s="80"/>
      <c r="W438" s="80"/>
      <c r="X438" s="80"/>
      <c r="Y438" s="81"/>
      <c r="Z438" s="81"/>
    </row>
    <row r="439" spans="1:26" ht="39.75" customHeight="1" x14ac:dyDescent="0.3">
      <c r="A439" s="80"/>
      <c r="B439" s="80"/>
      <c r="C439" s="80"/>
      <c r="D439" s="150"/>
      <c r="E439" s="151"/>
      <c r="F439" s="152"/>
      <c r="G439" s="152"/>
      <c r="H439" s="152"/>
      <c r="I439" s="80"/>
      <c r="J439" s="80"/>
      <c r="K439" s="80"/>
      <c r="L439" s="80"/>
      <c r="M439" s="80"/>
      <c r="N439" s="80"/>
      <c r="O439" s="80"/>
      <c r="P439" s="80"/>
      <c r="Q439" s="80"/>
      <c r="R439" s="80"/>
      <c r="S439" s="80"/>
      <c r="T439" s="80"/>
      <c r="U439" s="80"/>
      <c r="V439" s="80"/>
      <c r="W439" s="80"/>
      <c r="X439" s="80"/>
      <c r="Y439" s="81"/>
      <c r="Z439" s="81"/>
    </row>
    <row r="440" spans="1:26" ht="39.75" customHeight="1" x14ac:dyDescent="0.3">
      <c r="A440" s="80"/>
      <c r="B440" s="80"/>
      <c r="C440" s="80"/>
      <c r="D440" s="150"/>
      <c r="E440" s="151"/>
      <c r="F440" s="152"/>
      <c r="G440" s="152"/>
      <c r="H440" s="152"/>
      <c r="I440" s="80"/>
      <c r="J440" s="80"/>
      <c r="K440" s="80"/>
      <c r="L440" s="80"/>
      <c r="M440" s="80"/>
      <c r="N440" s="80"/>
      <c r="O440" s="80"/>
      <c r="P440" s="80"/>
      <c r="Q440" s="80"/>
      <c r="R440" s="80"/>
      <c r="S440" s="80"/>
      <c r="T440" s="80"/>
      <c r="U440" s="80"/>
      <c r="V440" s="80"/>
      <c r="W440" s="80"/>
      <c r="X440" s="80"/>
      <c r="Y440" s="81"/>
      <c r="Z440" s="81"/>
    </row>
    <row r="441" spans="1:26" ht="39.75" customHeight="1" x14ac:dyDescent="0.3">
      <c r="A441" s="80"/>
      <c r="B441" s="80"/>
      <c r="C441" s="80"/>
      <c r="D441" s="150"/>
      <c r="E441" s="151"/>
      <c r="F441" s="152"/>
      <c r="G441" s="152"/>
      <c r="H441" s="152"/>
      <c r="I441" s="80"/>
      <c r="J441" s="80"/>
      <c r="K441" s="80"/>
      <c r="L441" s="80"/>
      <c r="M441" s="80"/>
      <c r="N441" s="80"/>
      <c r="O441" s="80"/>
      <c r="P441" s="80"/>
      <c r="Q441" s="80"/>
      <c r="R441" s="80"/>
      <c r="S441" s="80"/>
      <c r="T441" s="80"/>
      <c r="U441" s="80"/>
      <c r="V441" s="80"/>
      <c r="W441" s="80"/>
      <c r="X441" s="80"/>
      <c r="Y441" s="81"/>
      <c r="Z441" s="81"/>
    </row>
    <row r="442" spans="1:26" ht="39.75" customHeight="1" x14ac:dyDescent="0.3">
      <c r="A442" s="80"/>
      <c r="B442" s="80"/>
      <c r="C442" s="80"/>
      <c r="D442" s="150"/>
      <c r="E442" s="151"/>
      <c r="F442" s="152"/>
      <c r="G442" s="152"/>
      <c r="H442" s="152"/>
      <c r="I442" s="80"/>
      <c r="J442" s="80"/>
      <c r="K442" s="80"/>
      <c r="L442" s="80"/>
      <c r="M442" s="80"/>
      <c r="N442" s="80"/>
      <c r="O442" s="80"/>
      <c r="P442" s="80"/>
      <c r="Q442" s="80"/>
      <c r="R442" s="80"/>
      <c r="S442" s="80"/>
      <c r="T442" s="80"/>
      <c r="U442" s="80"/>
      <c r="V442" s="80"/>
      <c r="W442" s="80"/>
      <c r="X442" s="80"/>
      <c r="Y442" s="81"/>
      <c r="Z442" s="81"/>
    </row>
    <row r="443" spans="1:26" ht="39.75" customHeight="1" x14ac:dyDescent="0.3">
      <c r="A443" s="80"/>
      <c r="B443" s="80"/>
      <c r="C443" s="80"/>
      <c r="D443" s="150"/>
      <c r="E443" s="151"/>
      <c r="F443" s="152"/>
      <c r="G443" s="152"/>
      <c r="H443" s="152"/>
      <c r="I443" s="80"/>
      <c r="J443" s="80"/>
      <c r="K443" s="80"/>
      <c r="L443" s="80"/>
      <c r="M443" s="80"/>
      <c r="N443" s="80"/>
      <c r="O443" s="80"/>
      <c r="P443" s="80"/>
      <c r="Q443" s="80"/>
      <c r="R443" s="80"/>
      <c r="S443" s="80"/>
      <c r="T443" s="80"/>
      <c r="U443" s="80"/>
      <c r="V443" s="80"/>
      <c r="W443" s="80"/>
      <c r="X443" s="80"/>
      <c r="Y443" s="81"/>
      <c r="Z443" s="81"/>
    </row>
    <row r="444" spans="1:26" ht="39.75" customHeight="1" x14ac:dyDescent="0.3">
      <c r="A444" s="80"/>
      <c r="B444" s="80"/>
      <c r="C444" s="80"/>
      <c r="D444" s="150"/>
      <c r="E444" s="151"/>
      <c r="F444" s="152"/>
      <c r="G444" s="152"/>
      <c r="H444" s="152"/>
      <c r="I444" s="80"/>
      <c r="J444" s="80"/>
      <c r="K444" s="80"/>
      <c r="L444" s="80"/>
      <c r="M444" s="80"/>
      <c r="N444" s="80"/>
      <c r="O444" s="80"/>
      <c r="P444" s="80"/>
      <c r="Q444" s="80"/>
      <c r="R444" s="80"/>
      <c r="S444" s="80"/>
      <c r="T444" s="80"/>
      <c r="U444" s="80"/>
      <c r="V444" s="80"/>
      <c r="W444" s="80"/>
      <c r="X444" s="80"/>
      <c r="Y444" s="81"/>
      <c r="Z444" s="81"/>
    </row>
    <row r="445" spans="1:26" ht="39.75" customHeight="1" x14ac:dyDescent="0.3">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1"/>
      <c r="Z445" s="81"/>
    </row>
    <row r="446" spans="1:26" ht="39.75" customHeight="1" x14ac:dyDescent="0.3">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1"/>
      <c r="Z446" s="81"/>
    </row>
    <row r="447" spans="1:26" ht="39.75" customHeight="1" x14ac:dyDescent="0.3">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1"/>
      <c r="Z447" s="81"/>
    </row>
    <row r="448" spans="1:26" ht="39.75" customHeight="1" x14ac:dyDescent="0.3">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1"/>
      <c r="Z448" s="81"/>
    </row>
    <row r="449" spans="1:26" ht="39.75" customHeight="1" x14ac:dyDescent="0.3">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1"/>
      <c r="Z449" s="81"/>
    </row>
    <row r="450" spans="1:26" ht="39.75" customHeight="1" x14ac:dyDescent="0.3">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1"/>
      <c r="Z450" s="81"/>
    </row>
    <row r="451" spans="1:26" ht="39.75" customHeight="1" x14ac:dyDescent="0.3">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1"/>
      <c r="Z451" s="81"/>
    </row>
    <row r="452" spans="1:26" ht="39.75" customHeight="1" x14ac:dyDescent="0.3">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1"/>
      <c r="Z452" s="81"/>
    </row>
    <row r="453" spans="1:26" ht="39.75" customHeight="1" x14ac:dyDescent="0.3">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1"/>
      <c r="Z453" s="81"/>
    </row>
    <row r="454" spans="1:26" ht="39.75" customHeight="1" x14ac:dyDescent="0.3">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1"/>
      <c r="Z454" s="81"/>
    </row>
    <row r="455" spans="1:26" ht="39.75" customHeight="1" x14ac:dyDescent="0.3">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1"/>
      <c r="Z455" s="81"/>
    </row>
    <row r="456" spans="1:26" ht="39.75" customHeight="1" x14ac:dyDescent="0.3">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1"/>
      <c r="Z456" s="81"/>
    </row>
    <row r="457" spans="1:26" ht="39.75" customHeight="1" x14ac:dyDescent="0.3">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1"/>
      <c r="Z457" s="81"/>
    </row>
    <row r="458" spans="1:26" ht="39.75" customHeight="1" x14ac:dyDescent="0.3">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1"/>
      <c r="Z458" s="81"/>
    </row>
    <row r="459" spans="1:26" ht="39.75" customHeight="1" x14ac:dyDescent="0.3">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1"/>
      <c r="Z459" s="81"/>
    </row>
    <row r="460" spans="1:26" ht="39.75" customHeight="1" x14ac:dyDescent="0.3">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1"/>
      <c r="Z460" s="81"/>
    </row>
    <row r="461" spans="1:26" ht="39.75" customHeight="1" x14ac:dyDescent="0.3">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1"/>
      <c r="Z461" s="81"/>
    </row>
    <row r="462" spans="1:26" ht="39.75" customHeight="1" x14ac:dyDescent="0.3">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1"/>
      <c r="Z462" s="81"/>
    </row>
    <row r="463" spans="1:26" ht="39.75" customHeight="1" x14ac:dyDescent="0.3">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1"/>
      <c r="Z463" s="81"/>
    </row>
    <row r="464" spans="1:26" ht="39.75" customHeight="1" x14ac:dyDescent="0.3">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1"/>
      <c r="Z464" s="81"/>
    </row>
    <row r="465" spans="1:26" ht="39.75" customHeight="1" x14ac:dyDescent="0.3">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1"/>
      <c r="Z465" s="81"/>
    </row>
    <row r="466" spans="1:26" ht="39.75" customHeight="1" x14ac:dyDescent="0.3">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1"/>
      <c r="Z466" s="81"/>
    </row>
    <row r="467" spans="1:26" ht="39.75" customHeight="1" x14ac:dyDescent="0.3">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1"/>
      <c r="Z467" s="81"/>
    </row>
    <row r="468" spans="1:26" ht="39.75" customHeight="1" x14ac:dyDescent="0.3">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1"/>
      <c r="Z468" s="81"/>
    </row>
    <row r="469" spans="1:26" ht="39.75" customHeight="1" x14ac:dyDescent="0.3">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1"/>
      <c r="Z469" s="81"/>
    </row>
    <row r="470" spans="1:26" ht="39.75" customHeight="1" x14ac:dyDescent="0.3">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1"/>
      <c r="Z470" s="81"/>
    </row>
    <row r="471" spans="1:26" ht="39.75" customHeight="1" x14ac:dyDescent="0.3">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1"/>
      <c r="Z471" s="81"/>
    </row>
    <row r="472" spans="1:26" ht="39.75" customHeight="1" x14ac:dyDescent="0.3">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1"/>
      <c r="Z472" s="81"/>
    </row>
    <row r="473" spans="1:26" ht="39.75" customHeight="1" x14ac:dyDescent="0.3">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1"/>
      <c r="Z473" s="81"/>
    </row>
    <row r="474" spans="1:26" ht="39.75" customHeight="1" x14ac:dyDescent="0.3">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1"/>
      <c r="Z474" s="81"/>
    </row>
    <row r="475" spans="1:26" ht="39.75" customHeight="1" x14ac:dyDescent="0.3">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1"/>
      <c r="Z475" s="81"/>
    </row>
    <row r="476" spans="1:26" ht="39.75" customHeight="1" x14ac:dyDescent="0.3">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1"/>
      <c r="Z476" s="81"/>
    </row>
    <row r="477" spans="1:26" ht="39.75" customHeight="1" x14ac:dyDescent="0.3">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1"/>
      <c r="Z477" s="81"/>
    </row>
    <row r="478" spans="1:26" ht="39.75" customHeight="1" x14ac:dyDescent="0.3">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1"/>
      <c r="Z478" s="81"/>
    </row>
    <row r="479" spans="1:26" ht="39.75" customHeight="1" x14ac:dyDescent="0.3">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1"/>
      <c r="Z479" s="81"/>
    </row>
    <row r="480" spans="1:26" ht="39.75" customHeight="1" x14ac:dyDescent="0.3">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1"/>
      <c r="Z480" s="81"/>
    </row>
    <row r="481" spans="1:26" ht="39.75" customHeight="1" x14ac:dyDescent="0.3">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1"/>
      <c r="Z481" s="81"/>
    </row>
    <row r="482" spans="1:26" ht="39.75" customHeight="1" x14ac:dyDescent="0.3">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1"/>
      <c r="Z482" s="81"/>
    </row>
    <row r="483" spans="1:26" ht="39.75" customHeight="1" x14ac:dyDescent="0.3">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1"/>
      <c r="Z483" s="81"/>
    </row>
    <row r="484" spans="1:26" ht="39.75" customHeight="1" x14ac:dyDescent="0.3">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1"/>
      <c r="Z484" s="81"/>
    </row>
    <row r="485" spans="1:26" ht="39.75" customHeight="1" x14ac:dyDescent="0.3">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1"/>
      <c r="Z485" s="81"/>
    </row>
    <row r="486" spans="1:26" ht="39.75" customHeight="1" x14ac:dyDescent="0.3">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1"/>
      <c r="Z486" s="81"/>
    </row>
    <row r="487" spans="1:26" ht="39.75" customHeight="1" x14ac:dyDescent="0.3">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1"/>
      <c r="Z487" s="81"/>
    </row>
    <row r="488" spans="1:26" ht="39.75" customHeight="1" x14ac:dyDescent="0.3">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1"/>
      <c r="Z488" s="81"/>
    </row>
    <row r="489" spans="1:26" ht="39.75" customHeight="1" x14ac:dyDescent="0.3">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1"/>
      <c r="Z489" s="81"/>
    </row>
    <row r="490" spans="1:26" ht="39.75" customHeight="1" x14ac:dyDescent="0.3">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1"/>
      <c r="Z490" s="81"/>
    </row>
    <row r="491" spans="1:26" ht="39.75" customHeight="1" x14ac:dyDescent="0.3">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1"/>
      <c r="Z491" s="81"/>
    </row>
    <row r="492" spans="1:26" ht="39.75" customHeight="1" x14ac:dyDescent="0.3">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1"/>
      <c r="Z492" s="81"/>
    </row>
    <row r="493" spans="1:26" ht="39.75" customHeight="1" x14ac:dyDescent="0.3">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1"/>
      <c r="Z493" s="81"/>
    </row>
    <row r="494" spans="1:26" ht="39.75" customHeight="1" x14ac:dyDescent="0.3">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1"/>
      <c r="Z494" s="81"/>
    </row>
    <row r="495" spans="1:26" ht="39.75" customHeight="1" x14ac:dyDescent="0.3">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1"/>
      <c r="Z495" s="81"/>
    </row>
    <row r="496" spans="1:26" ht="39.75" customHeight="1" x14ac:dyDescent="0.3">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1"/>
      <c r="Z496" s="81"/>
    </row>
    <row r="497" spans="1:26" ht="39.75" customHeight="1" x14ac:dyDescent="0.3">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1"/>
      <c r="Z497" s="81"/>
    </row>
    <row r="498" spans="1:26" ht="39.75" customHeight="1" x14ac:dyDescent="0.3">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1"/>
      <c r="Z498" s="81"/>
    </row>
    <row r="499" spans="1:26" ht="39.75" customHeight="1" x14ac:dyDescent="0.3">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1"/>
      <c r="Z499" s="81"/>
    </row>
    <row r="500" spans="1:26" ht="39.75" customHeight="1" x14ac:dyDescent="0.3">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1"/>
      <c r="Z500" s="81"/>
    </row>
    <row r="501" spans="1:26" ht="39.75" customHeight="1" x14ac:dyDescent="0.3">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1"/>
      <c r="Z501" s="81"/>
    </row>
    <row r="502" spans="1:26" ht="39.75" customHeight="1" x14ac:dyDescent="0.3">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1"/>
      <c r="Z502" s="81"/>
    </row>
    <row r="503" spans="1:26" ht="39.75" customHeight="1" x14ac:dyDescent="0.3">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1"/>
      <c r="Z503" s="81"/>
    </row>
    <row r="504" spans="1:26" ht="39.75" customHeight="1" x14ac:dyDescent="0.3">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1"/>
      <c r="Z504" s="81"/>
    </row>
    <row r="505" spans="1:26" ht="39.75" customHeight="1" x14ac:dyDescent="0.3">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1"/>
      <c r="Z505" s="81"/>
    </row>
    <row r="506" spans="1:26" ht="39.75" customHeight="1" x14ac:dyDescent="0.3">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1"/>
      <c r="Z506" s="81"/>
    </row>
    <row r="507" spans="1:26" ht="39.75" customHeight="1" x14ac:dyDescent="0.3">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1"/>
      <c r="Z507" s="81"/>
    </row>
    <row r="508" spans="1:26" ht="39.75" customHeight="1" x14ac:dyDescent="0.3">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1"/>
      <c r="Z508" s="81"/>
    </row>
    <row r="509" spans="1:26" ht="39.75" customHeight="1" x14ac:dyDescent="0.3">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1"/>
      <c r="Z509" s="81"/>
    </row>
    <row r="510" spans="1:26" ht="39.75" customHeight="1" x14ac:dyDescent="0.3">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1"/>
      <c r="Z510" s="81"/>
    </row>
    <row r="511" spans="1:26" ht="39.75" customHeight="1" x14ac:dyDescent="0.3">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1"/>
      <c r="Z511" s="81"/>
    </row>
    <row r="512" spans="1:26" ht="39.75" customHeight="1" x14ac:dyDescent="0.3">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1"/>
      <c r="Z512" s="81"/>
    </row>
    <row r="513" spans="1:26" ht="39.75" customHeight="1" x14ac:dyDescent="0.3">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1"/>
      <c r="Z513" s="81"/>
    </row>
    <row r="514" spans="1:26" ht="39.75" customHeight="1" x14ac:dyDescent="0.3">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1"/>
      <c r="Z514" s="81"/>
    </row>
    <row r="515" spans="1:26" ht="39.75" customHeight="1" x14ac:dyDescent="0.3">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1"/>
      <c r="Z515" s="81"/>
    </row>
    <row r="516" spans="1:26" ht="39.75" customHeight="1" x14ac:dyDescent="0.3">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1"/>
      <c r="Z516" s="81"/>
    </row>
    <row r="517" spans="1:26" ht="39.75" customHeight="1" x14ac:dyDescent="0.3">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1"/>
      <c r="Z517" s="81"/>
    </row>
    <row r="518" spans="1:26" ht="39.75" customHeight="1" x14ac:dyDescent="0.3">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1"/>
      <c r="Z518" s="81"/>
    </row>
    <row r="519" spans="1:26" ht="39.75" customHeight="1" x14ac:dyDescent="0.3">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1"/>
      <c r="Z519" s="81"/>
    </row>
    <row r="520" spans="1:26" ht="39.75" customHeight="1" x14ac:dyDescent="0.3">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1"/>
      <c r="Z520" s="81"/>
    </row>
    <row r="521" spans="1:26" ht="39.75" customHeight="1" x14ac:dyDescent="0.3">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1"/>
      <c r="Z521" s="81"/>
    </row>
    <row r="522" spans="1:26" ht="39.75" customHeight="1" x14ac:dyDescent="0.3">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1"/>
      <c r="Z522" s="81"/>
    </row>
    <row r="523" spans="1:26" ht="39.75" customHeight="1" x14ac:dyDescent="0.3">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1"/>
      <c r="Z523" s="81"/>
    </row>
    <row r="524" spans="1:26" ht="39.75" customHeight="1" x14ac:dyDescent="0.3">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1"/>
      <c r="Z524" s="81"/>
    </row>
    <row r="525" spans="1:26" ht="39.75" customHeight="1" x14ac:dyDescent="0.3">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1"/>
      <c r="Z525" s="81"/>
    </row>
    <row r="526" spans="1:26" ht="39.75" customHeight="1" x14ac:dyDescent="0.3">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1"/>
      <c r="Z526" s="81"/>
    </row>
    <row r="527" spans="1:26" ht="39.75" customHeight="1" x14ac:dyDescent="0.3">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1"/>
      <c r="Z527" s="81"/>
    </row>
    <row r="528" spans="1:26" ht="39.75" customHeight="1" x14ac:dyDescent="0.3">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1"/>
      <c r="Z528" s="81"/>
    </row>
    <row r="529" spans="1:26" ht="39.75" customHeight="1" x14ac:dyDescent="0.3">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1"/>
      <c r="Z529" s="81"/>
    </row>
    <row r="530" spans="1:26" ht="39.75" customHeight="1" x14ac:dyDescent="0.3">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1"/>
      <c r="Z530" s="81"/>
    </row>
    <row r="531" spans="1:26" ht="39.75" customHeight="1" x14ac:dyDescent="0.3">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1"/>
      <c r="Z531" s="81"/>
    </row>
    <row r="532" spans="1:26" ht="39.75" customHeight="1" x14ac:dyDescent="0.3">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1"/>
      <c r="Z532" s="81"/>
    </row>
    <row r="533" spans="1:26" ht="39.75" customHeight="1" x14ac:dyDescent="0.3">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1"/>
      <c r="Z533" s="81"/>
    </row>
    <row r="534" spans="1:26" ht="39.75" customHeight="1" x14ac:dyDescent="0.3">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1"/>
      <c r="Z534" s="81"/>
    </row>
    <row r="535" spans="1:26" ht="39.75" customHeight="1" x14ac:dyDescent="0.3">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1"/>
      <c r="Z535" s="81"/>
    </row>
    <row r="536" spans="1:26" ht="39.75" customHeight="1" x14ac:dyDescent="0.3">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1"/>
      <c r="Z536" s="81"/>
    </row>
    <row r="537" spans="1:26" ht="39.75" customHeight="1" x14ac:dyDescent="0.3">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1"/>
      <c r="Z537" s="81"/>
    </row>
    <row r="538" spans="1:26" ht="39.75" customHeight="1" x14ac:dyDescent="0.3">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1"/>
      <c r="Z538" s="81"/>
    </row>
    <row r="539" spans="1:26" ht="39.75" customHeight="1" x14ac:dyDescent="0.3">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1"/>
      <c r="Z539" s="81"/>
    </row>
    <row r="540" spans="1:26" ht="39.75" customHeight="1" x14ac:dyDescent="0.3">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1"/>
      <c r="Z540" s="81"/>
    </row>
    <row r="541" spans="1:26" ht="39.75" customHeight="1" x14ac:dyDescent="0.3">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1"/>
      <c r="Z541" s="81"/>
    </row>
    <row r="542" spans="1:26" ht="39.75" customHeight="1" x14ac:dyDescent="0.3">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1"/>
      <c r="Z542" s="81"/>
    </row>
    <row r="543" spans="1:26" ht="39.75" customHeight="1" x14ac:dyDescent="0.3">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1"/>
      <c r="Z543" s="81"/>
    </row>
    <row r="544" spans="1:26" ht="39.75" customHeight="1" x14ac:dyDescent="0.3">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1"/>
      <c r="Z544" s="81"/>
    </row>
    <row r="545" spans="1:26" ht="39.75" customHeight="1" x14ac:dyDescent="0.3">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1"/>
      <c r="Z545" s="81"/>
    </row>
    <row r="546" spans="1:26" ht="39.75" customHeight="1" x14ac:dyDescent="0.3">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1"/>
      <c r="Z546" s="81"/>
    </row>
    <row r="547" spans="1:26" ht="39.75" customHeight="1" x14ac:dyDescent="0.3">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1"/>
      <c r="Z547" s="81"/>
    </row>
    <row r="548" spans="1:26" ht="39.75" customHeight="1" x14ac:dyDescent="0.3">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1"/>
      <c r="Z548" s="81"/>
    </row>
    <row r="549" spans="1:26" ht="39.75" customHeight="1" x14ac:dyDescent="0.3">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1"/>
      <c r="Z549" s="81"/>
    </row>
    <row r="550" spans="1:26" ht="39.75" customHeight="1" x14ac:dyDescent="0.3">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1"/>
      <c r="Z550" s="81"/>
    </row>
    <row r="551" spans="1:26" ht="39.75" customHeight="1" x14ac:dyDescent="0.3">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1"/>
      <c r="Z551" s="81"/>
    </row>
    <row r="552" spans="1:26" ht="39.75" customHeight="1" x14ac:dyDescent="0.3">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1"/>
      <c r="Z552" s="81"/>
    </row>
    <row r="553" spans="1:26" ht="39.75" customHeight="1" x14ac:dyDescent="0.3">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1"/>
      <c r="Z553" s="81"/>
    </row>
    <row r="554" spans="1:26" ht="39.75" customHeight="1" x14ac:dyDescent="0.3">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1"/>
      <c r="Z554" s="81"/>
    </row>
    <row r="555" spans="1:26" ht="39.75" customHeight="1" x14ac:dyDescent="0.3">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1"/>
      <c r="Z555" s="81"/>
    </row>
    <row r="556" spans="1:26" ht="39.75" customHeight="1" x14ac:dyDescent="0.3">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1"/>
      <c r="Z556" s="81"/>
    </row>
    <row r="557" spans="1:26" ht="39.75" customHeight="1" x14ac:dyDescent="0.3">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1"/>
      <c r="Z557" s="81"/>
    </row>
    <row r="558" spans="1:26" ht="39.75" customHeight="1" x14ac:dyDescent="0.3">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1"/>
      <c r="Z558" s="81"/>
    </row>
    <row r="559" spans="1:26" ht="39.75" customHeight="1" x14ac:dyDescent="0.3">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1"/>
      <c r="Z559" s="81"/>
    </row>
    <row r="560" spans="1:26" ht="39.75" customHeight="1" x14ac:dyDescent="0.3">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1"/>
      <c r="Z560" s="81"/>
    </row>
    <row r="561" spans="1:26" ht="39.75" customHeight="1" x14ac:dyDescent="0.3">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1"/>
      <c r="Z561" s="81"/>
    </row>
    <row r="562" spans="1:26" ht="39.75" customHeight="1" x14ac:dyDescent="0.3">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1"/>
      <c r="Z562" s="81"/>
    </row>
    <row r="563" spans="1:26" ht="39.75" customHeight="1" x14ac:dyDescent="0.3">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1"/>
      <c r="Z563" s="81"/>
    </row>
    <row r="564" spans="1:26" ht="39.75" customHeight="1" x14ac:dyDescent="0.3">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1"/>
      <c r="Z564" s="81"/>
    </row>
    <row r="565" spans="1:26" ht="39.75" customHeight="1" x14ac:dyDescent="0.3">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1"/>
      <c r="Z565" s="81"/>
    </row>
    <row r="566" spans="1:26" ht="39.75" customHeight="1" x14ac:dyDescent="0.3">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1"/>
      <c r="Z566" s="81"/>
    </row>
    <row r="567" spans="1:26" ht="39.75" customHeight="1" x14ac:dyDescent="0.3">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1"/>
      <c r="Z567" s="81"/>
    </row>
    <row r="568" spans="1:26" ht="39.75" customHeight="1" x14ac:dyDescent="0.3">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1"/>
      <c r="Z568" s="81"/>
    </row>
    <row r="569" spans="1:26" ht="39.75" customHeight="1" x14ac:dyDescent="0.3">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1"/>
      <c r="Z569" s="81"/>
    </row>
    <row r="570" spans="1:26" ht="39.75" customHeight="1" x14ac:dyDescent="0.3">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1"/>
      <c r="Z570" s="81"/>
    </row>
    <row r="571" spans="1:26" ht="39.75" customHeight="1" x14ac:dyDescent="0.3">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1"/>
      <c r="Z571" s="81"/>
    </row>
    <row r="572" spans="1:26" ht="39.75" customHeight="1" x14ac:dyDescent="0.3">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1"/>
      <c r="Z572" s="81"/>
    </row>
    <row r="573" spans="1:26" ht="39.75" customHeight="1" x14ac:dyDescent="0.3">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1"/>
      <c r="Z573" s="81"/>
    </row>
    <row r="574" spans="1:26" ht="39.75" customHeight="1" x14ac:dyDescent="0.3">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1"/>
      <c r="Z574" s="81"/>
    </row>
    <row r="575" spans="1:26" ht="39.75" customHeight="1" x14ac:dyDescent="0.3">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1"/>
      <c r="Z575" s="81"/>
    </row>
    <row r="576" spans="1:26" ht="39.75" customHeight="1" x14ac:dyDescent="0.3">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1"/>
      <c r="Z576" s="81"/>
    </row>
    <row r="577" spans="1:26" ht="39.75" customHeight="1" x14ac:dyDescent="0.3">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1"/>
      <c r="Z577" s="81"/>
    </row>
    <row r="578" spans="1:26" ht="39.75" customHeight="1" x14ac:dyDescent="0.3">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1"/>
      <c r="Z578" s="81"/>
    </row>
    <row r="579" spans="1:26" ht="39.75" customHeight="1" x14ac:dyDescent="0.3">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1"/>
      <c r="Z579" s="81"/>
    </row>
    <row r="580" spans="1:26" ht="39.75" customHeight="1" x14ac:dyDescent="0.3">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1"/>
      <c r="Z580" s="81"/>
    </row>
    <row r="581" spans="1:26" ht="39.75" customHeight="1" x14ac:dyDescent="0.3">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1"/>
      <c r="Z581" s="81"/>
    </row>
    <row r="582" spans="1:26" ht="39.75" customHeight="1" x14ac:dyDescent="0.3">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1"/>
      <c r="Z582" s="81"/>
    </row>
    <row r="583" spans="1:26" ht="39.75" customHeight="1" x14ac:dyDescent="0.3">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1"/>
      <c r="Z583" s="81"/>
    </row>
    <row r="584" spans="1:26" ht="39.75" customHeight="1" x14ac:dyDescent="0.3">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1"/>
      <c r="Z584" s="81"/>
    </row>
    <row r="585" spans="1:26" ht="39.75" customHeight="1" x14ac:dyDescent="0.3">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1"/>
      <c r="Z585" s="81"/>
    </row>
    <row r="586" spans="1:26" ht="39.75" customHeight="1" x14ac:dyDescent="0.3">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1"/>
      <c r="Z586" s="81"/>
    </row>
    <row r="587" spans="1:26" ht="39.75" customHeight="1" x14ac:dyDescent="0.3">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1"/>
      <c r="Z587" s="81"/>
    </row>
    <row r="588" spans="1:26" ht="39.75" customHeight="1" x14ac:dyDescent="0.3">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1"/>
      <c r="Z588" s="81"/>
    </row>
    <row r="589" spans="1:26" ht="39.75" customHeight="1" x14ac:dyDescent="0.3">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1"/>
      <c r="Z589" s="81"/>
    </row>
    <row r="590" spans="1:26" ht="39.75" customHeight="1" x14ac:dyDescent="0.3">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1"/>
      <c r="Z590" s="81"/>
    </row>
    <row r="591" spans="1:26" ht="39.75" customHeight="1" x14ac:dyDescent="0.3">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1"/>
      <c r="Z591" s="81"/>
    </row>
    <row r="592" spans="1:26" ht="39.75" customHeight="1" x14ac:dyDescent="0.3">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1"/>
      <c r="Z592" s="81"/>
    </row>
    <row r="593" spans="1:26" ht="39.75" customHeight="1" x14ac:dyDescent="0.3">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1"/>
      <c r="Z593" s="81"/>
    </row>
    <row r="594" spans="1:26" ht="39.75" customHeight="1" x14ac:dyDescent="0.3">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1"/>
      <c r="Z594" s="81"/>
    </row>
    <row r="595" spans="1:26" ht="39.75" customHeight="1" x14ac:dyDescent="0.3">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1"/>
      <c r="Z595" s="81"/>
    </row>
    <row r="596" spans="1:26" ht="39.75" customHeight="1" x14ac:dyDescent="0.3">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1"/>
      <c r="Z596" s="81"/>
    </row>
    <row r="597" spans="1:26" ht="39.75" customHeight="1" x14ac:dyDescent="0.3">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1"/>
      <c r="Z597" s="81"/>
    </row>
    <row r="598" spans="1:26" ht="39.75" customHeight="1" x14ac:dyDescent="0.3">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1"/>
      <c r="Z598" s="81"/>
    </row>
    <row r="599" spans="1:26" ht="39.75" customHeight="1" x14ac:dyDescent="0.3">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1"/>
      <c r="Z599" s="81"/>
    </row>
    <row r="600" spans="1:26" ht="39.75" customHeight="1" x14ac:dyDescent="0.3">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1"/>
      <c r="Z600" s="81"/>
    </row>
    <row r="601" spans="1:26" ht="39.75" customHeight="1" x14ac:dyDescent="0.3">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1"/>
      <c r="Z601" s="81"/>
    </row>
    <row r="602" spans="1:26" ht="39.75" customHeight="1" x14ac:dyDescent="0.3">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1"/>
      <c r="Z602" s="81"/>
    </row>
    <row r="603" spans="1:26" ht="39.75" customHeight="1" x14ac:dyDescent="0.3">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1"/>
      <c r="Z603" s="81"/>
    </row>
    <row r="604" spans="1:26" ht="39.75" customHeight="1" x14ac:dyDescent="0.3">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1"/>
      <c r="Z604" s="81"/>
    </row>
    <row r="605" spans="1:26" ht="39.75" customHeight="1" x14ac:dyDescent="0.3">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1"/>
      <c r="Z605" s="81"/>
    </row>
    <row r="606" spans="1:26" ht="39.75" customHeight="1" x14ac:dyDescent="0.3">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1"/>
      <c r="Z606" s="81"/>
    </row>
    <row r="607" spans="1:26" ht="39.75" customHeight="1" x14ac:dyDescent="0.3">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1"/>
      <c r="Z607" s="81"/>
    </row>
    <row r="608" spans="1:26" ht="39.75" customHeight="1" x14ac:dyDescent="0.3">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1"/>
      <c r="Z608" s="81"/>
    </row>
    <row r="609" spans="1:26" ht="39.75" customHeight="1" x14ac:dyDescent="0.3">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1"/>
      <c r="Z609" s="81"/>
    </row>
    <row r="610" spans="1:26" ht="39.75" customHeight="1" x14ac:dyDescent="0.3">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1"/>
      <c r="Z610" s="81"/>
    </row>
    <row r="611" spans="1:26" ht="39.75" customHeight="1" x14ac:dyDescent="0.3">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1"/>
      <c r="Z611" s="81"/>
    </row>
    <row r="612" spans="1:26" ht="39.75" customHeight="1" x14ac:dyDescent="0.3">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1"/>
      <c r="Z612" s="81"/>
    </row>
    <row r="613" spans="1:26" ht="39.75" customHeight="1" x14ac:dyDescent="0.3">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1"/>
      <c r="Z613" s="81"/>
    </row>
    <row r="614" spans="1:26" ht="39.75" customHeight="1" x14ac:dyDescent="0.3">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1"/>
      <c r="Z614" s="81"/>
    </row>
    <row r="615" spans="1:26" ht="39.75" customHeight="1" x14ac:dyDescent="0.3">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1"/>
      <c r="Z615" s="81"/>
    </row>
    <row r="616" spans="1:26" ht="39.75" customHeight="1" x14ac:dyDescent="0.3">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1"/>
      <c r="Z616" s="81"/>
    </row>
    <row r="617" spans="1:26" ht="39.75" customHeight="1" x14ac:dyDescent="0.3">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1"/>
      <c r="Z617" s="81"/>
    </row>
    <row r="618" spans="1:26" ht="39.75" customHeight="1" x14ac:dyDescent="0.3">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1"/>
      <c r="Z618" s="81"/>
    </row>
    <row r="619" spans="1:26" ht="39.75" customHeight="1" x14ac:dyDescent="0.3">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1"/>
      <c r="Z619" s="81"/>
    </row>
    <row r="620" spans="1:26" ht="39.75" customHeight="1" x14ac:dyDescent="0.3">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1"/>
      <c r="Z620" s="81"/>
    </row>
    <row r="621" spans="1:26" ht="39.75" customHeight="1" x14ac:dyDescent="0.3">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1"/>
      <c r="Z621" s="81"/>
    </row>
    <row r="622" spans="1:26" ht="39.75" customHeight="1" x14ac:dyDescent="0.3">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1"/>
      <c r="Z622" s="81"/>
    </row>
    <row r="623" spans="1:26" ht="39.75" customHeight="1" x14ac:dyDescent="0.3">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1"/>
      <c r="Z623" s="81"/>
    </row>
    <row r="624" spans="1:26" ht="39.75" customHeight="1" x14ac:dyDescent="0.3">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1"/>
      <c r="Z624" s="81"/>
    </row>
    <row r="625" spans="1:26" ht="39.75" customHeight="1" x14ac:dyDescent="0.3">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1"/>
      <c r="Z625" s="81"/>
    </row>
    <row r="626" spans="1:26" ht="39.75" customHeight="1" x14ac:dyDescent="0.3">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1"/>
      <c r="Z626" s="81"/>
    </row>
    <row r="627" spans="1:26" ht="39.75" customHeight="1" x14ac:dyDescent="0.3">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1"/>
      <c r="Z627" s="81"/>
    </row>
    <row r="628" spans="1:26" ht="39.75" customHeight="1" x14ac:dyDescent="0.3">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1"/>
      <c r="Z628" s="81"/>
    </row>
    <row r="629" spans="1:26" ht="39.75" customHeight="1" x14ac:dyDescent="0.3">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1"/>
      <c r="Z629" s="81"/>
    </row>
    <row r="630" spans="1:26" ht="39.75" customHeight="1" x14ac:dyDescent="0.3">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1"/>
      <c r="Z630" s="81"/>
    </row>
    <row r="631" spans="1:26" ht="39.75" customHeight="1" x14ac:dyDescent="0.3">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1"/>
      <c r="Z631" s="81"/>
    </row>
    <row r="632" spans="1:26" ht="39.75" customHeight="1" x14ac:dyDescent="0.3">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1"/>
      <c r="Z632" s="81"/>
    </row>
    <row r="633" spans="1:26" ht="39.75" customHeight="1" x14ac:dyDescent="0.3">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1"/>
      <c r="Z633" s="81"/>
    </row>
    <row r="634" spans="1:26" ht="39.75" customHeight="1" x14ac:dyDescent="0.3">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1"/>
      <c r="Z634" s="81"/>
    </row>
    <row r="635" spans="1:26" ht="39.75" customHeight="1" x14ac:dyDescent="0.3">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1"/>
      <c r="Z635" s="81"/>
    </row>
    <row r="636" spans="1:26" ht="39.75" customHeight="1" x14ac:dyDescent="0.3">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1"/>
      <c r="Z636" s="81"/>
    </row>
    <row r="637" spans="1:26" ht="39.75" customHeight="1" x14ac:dyDescent="0.3">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1"/>
      <c r="Z637" s="81"/>
    </row>
    <row r="638" spans="1:26" ht="39.75" customHeight="1" x14ac:dyDescent="0.3">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1"/>
      <c r="Z638" s="81"/>
    </row>
    <row r="639" spans="1:26" ht="39.75" customHeight="1" x14ac:dyDescent="0.3">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1"/>
      <c r="Z639" s="81"/>
    </row>
    <row r="640" spans="1:26" ht="39.75" customHeight="1" x14ac:dyDescent="0.3">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1"/>
      <c r="Z640" s="81"/>
    </row>
    <row r="641" spans="1:26" ht="39.75" customHeight="1" x14ac:dyDescent="0.3">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1"/>
      <c r="Z641" s="81"/>
    </row>
    <row r="642" spans="1:26" ht="39.75" customHeight="1" x14ac:dyDescent="0.3">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1"/>
      <c r="Z642" s="81"/>
    </row>
    <row r="643" spans="1:26" ht="39.75" customHeight="1" x14ac:dyDescent="0.3">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1"/>
      <c r="Z643" s="81"/>
    </row>
    <row r="644" spans="1:26" ht="39.75" customHeight="1" x14ac:dyDescent="0.3">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1"/>
      <c r="Z644" s="81"/>
    </row>
    <row r="645" spans="1:26" ht="39.75" customHeight="1" x14ac:dyDescent="0.3">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1"/>
      <c r="Z645" s="81"/>
    </row>
    <row r="646" spans="1:26" ht="39.75" customHeight="1" x14ac:dyDescent="0.3">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1"/>
      <c r="Z646" s="81"/>
    </row>
    <row r="647" spans="1:26" ht="39.75" customHeight="1" x14ac:dyDescent="0.3">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1"/>
      <c r="Z647" s="81"/>
    </row>
    <row r="648" spans="1:26" ht="39.75" customHeight="1" x14ac:dyDescent="0.3">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1"/>
      <c r="Z648" s="81"/>
    </row>
    <row r="649" spans="1:26" ht="39.75" customHeight="1" x14ac:dyDescent="0.3">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1"/>
      <c r="Z649" s="81"/>
    </row>
    <row r="650" spans="1:26" ht="39.75" customHeight="1" x14ac:dyDescent="0.3">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1"/>
      <c r="Z650" s="81"/>
    </row>
    <row r="651" spans="1:26" ht="39.75" customHeight="1" x14ac:dyDescent="0.3">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1"/>
      <c r="Z651" s="81"/>
    </row>
    <row r="652" spans="1:26" ht="39.75" customHeight="1" x14ac:dyDescent="0.3">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1"/>
      <c r="Z652" s="81"/>
    </row>
    <row r="653" spans="1:26" ht="39.75" customHeight="1" x14ac:dyDescent="0.3">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1"/>
      <c r="Z653" s="81"/>
    </row>
    <row r="654" spans="1:26" ht="39.75" customHeight="1" x14ac:dyDescent="0.3">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1"/>
      <c r="Z654" s="81"/>
    </row>
    <row r="655" spans="1:26" ht="39.75" customHeight="1" x14ac:dyDescent="0.3">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1"/>
      <c r="Z655" s="81"/>
    </row>
    <row r="656" spans="1:26" ht="39.75" customHeight="1" x14ac:dyDescent="0.3">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1"/>
      <c r="Z656" s="81"/>
    </row>
    <row r="657" spans="1:26" ht="39.75" customHeight="1" x14ac:dyDescent="0.3">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1"/>
      <c r="Z657" s="81"/>
    </row>
    <row r="658" spans="1:26" ht="39.75" customHeight="1" x14ac:dyDescent="0.3">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1"/>
      <c r="Z658" s="81"/>
    </row>
    <row r="659" spans="1:26" ht="39.75" customHeight="1" x14ac:dyDescent="0.3">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1"/>
      <c r="Z659" s="81"/>
    </row>
    <row r="660" spans="1:26" ht="39.75" customHeight="1" x14ac:dyDescent="0.3">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1"/>
      <c r="Z660" s="81"/>
    </row>
    <row r="661" spans="1:26" ht="39.75" customHeight="1" x14ac:dyDescent="0.3">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1"/>
      <c r="Z661" s="81"/>
    </row>
    <row r="662" spans="1:26" ht="39.75" customHeight="1" x14ac:dyDescent="0.3">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1"/>
      <c r="Z662" s="81"/>
    </row>
    <row r="663" spans="1:26" ht="39.75" customHeight="1" x14ac:dyDescent="0.3">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1"/>
      <c r="Z663" s="81"/>
    </row>
    <row r="664" spans="1:26" ht="39.75" customHeight="1" x14ac:dyDescent="0.3">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1"/>
      <c r="Z664" s="81"/>
    </row>
    <row r="665" spans="1:26" ht="39.75" customHeight="1" x14ac:dyDescent="0.3">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1"/>
      <c r="Z665" s="81"/>
    </row>
    <row r="666" spans="1:26" ht="39.75" customHeight="1" x14ac:dyDescent="0.3">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1"/>
      <c r="Z666" s="81"/>
    </row>
    <row r="667" spans="1:26" ht="39.75" customHeight="1" x14ac:dyDescent="0.3">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1"/>
      <c r="Z667" s="81"/>
    </row>
    <row r="668" spans="1:26" ht="39.75" customHeight="1" x14ac:dyDescent="0.3">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1"/>
      <c r="Z668" s="81"/>
    </row>
    <row r="669" spans="1:26" ht="39.75" customHeight="1" x14ac:dyDescent="0.3">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1"/>
      <c r="Z669" s="81"/>
    </row>
    <row r="670" spans="1:26" ht="39.75" customHeight="1" x14ac:dyDescent="0.3">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1"/>
      <c r="Z670" s="81"/>
    </row>
    <row r="671" spans="1:26" ht="39.75" customHeight="1" x14ac:dyDescent="0.3">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1"/>
      <c r="Z671" s="81"/>
    </row>
    <row r="672" spans="1:26" ht="39.75" customHeight="1" x14ac:dyDescent="0.3">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1"/>
      <c r="Z672" s="81"/>
    </row>
    <row r="673" spans="1:26" ht="39.75" customHeight="1" x14ac:dyDescent="0.3">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1"/>
      <c r="Z673" s="81"/>
    </row>
    <row r="674" spans="1:26" ht="39.75" customHeight="1" x14ac:dyDescent="0.3">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1"/>
      <c r="Z674" s="81"/>
    </row>
    <row r="675" spans="1:26" ht="39.75" customHeight="1" x14ac:dyDescent="0.3">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1"/>
      <c r="Z675" s="81"/>
    </row>
    <row r="676" spans="1:26" ht="39.75" customHeight="1" x14ac:dyDescent="0.3">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1"/>
      <c r="Z676" s="81"/>
    </row>
    <row r="677" spans="1:26" ht="39.75" customHeight="1" x14ac:dyDescent="0.3">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1"/>
      <c r="Z677" s="81"/>
    </row>
    <row r="678" spans="1:26" ht="39.75" customHeight="1" x14ac:dyDescent="0.3">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1"/>
      <c r="Z678" s="81"/>
    </row>
    <row r="679" spans="1:26" ht="39.75" customHeight="1" x14ac:dyDescent="0.3">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1"/>
      <c r="Z679" s="81"/>
    </row>
    <row r="680" spans="1:26" ht="39.75" customHeight="1" x14ac:dyDescent="0.3">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1"/>
      <c r="Z680" s="81"/>
    </row>
    <row r="681" spans="1:26" ht="39.75" customHeight="1" x14ac:dyDescent="0.3">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1"/>
      <c r="Z681" s="81"/>
    </row>
    <row r="682" spans="1:26" ht="39.75" customHeight="1" x14ac:dyDescent="0.3">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1"/>
      <c r="Z682" s="81"/>
    </row>
    <row r="683" spans="1:26" ht="39.75" customHeight="1" x14ac:dyDescent="0.3">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1"/>
      <c r="Z683" s="81"/>
    </row>
    <row r="684" spans="1:26" ht="39.75" customHeight="1" x14ac:dyDescent="0.3">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1"/>
      <c r="Z684" s="81"/>
    </row>
    <row r="685" spans="1:26" ht="39.75" customHeight="1" x14ac:dyDescent="0.3">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1"/>
      <c r="Z685" s="81"/>
    </row>
    <row r="686" spans="1:26" ht="39.75" customHeight="1" x14ac:dyDescent="0.3">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1"/>
      <c r="Z686" s="81"/>
    </row>
    <row r="687" spans="1:26" ht="39.75" customHeight="1" x14ac:dyDescent="0.3">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1"/>
      <c r="Z687" s="81"/>
    </row>
    <row r="688" spans="1:26" ht="39.75" customHeight="1" x14ac:dyDescent="0.3">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1"/>
      <c r="Z688" s="81"/>
    </row>
    <row r="689" spans="1:26" ht="39.75" customHeight="1" x14ac:dyDescent="0.3">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1"/>
      <c r="Z689" s="81"/>
    </row>
    <row r="690" spans="1:26" ht="39.75" customHeight="1" x14ac:dyDescent="0.3">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1"/>
      <c r="Z690" s="81"/>
    </row>
    <row r="691" spans="1:26" ht="39.75" customHeight="1" x14ac:dyDescent="0.3">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1"/>
      <c r="Z691" s="81"/>
    </row>
    <row r="692" spans="1:26" ht="39.75" customHeight="1" x14ac:dyDescent="0.3">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1"/>
      <c r="Z692" s="81"/>
    </row>
    <row r="693" spans="1:26" ht="39.75" customHeight="1" x14ac:dyDescent="0.3">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1"/>
      <c r="Z693" s="81"/>
    </row>
    <row r="694" spans="1:26" ht="39.75" customHeight="1" x14ac:dyDescent="0.3">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1"/>
      <c r="Z694" s="81"/>
    </row>
    <row r="695" spans="1:26" ht="39.75" customHeight="1" x14ac:dyDescent="0.3">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1"/>
      <c r="Z695" s="81"/>
    </row>
    <row r="696" spans="1:26" ht="39.75" customHeight="1" x14ac:dyDescent="0.3">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1"/>
      <c r="Z696" s="81"/>
    </row>
    <row r="697" spans="1:26" ht="39.75" customHeight="1" x14ac:dyDescent="0.3">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1"/>
      <c r="Z697" s="81"/>
    </row>
    <row r="698" spans="1:26" ht="39.75" customHeight="1" x14ac:dyDescent="0.3">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1"/>
      <c r="Z698" s="81"/>
    </row>
    <row r="699" spans="1:26" ht="39.75" customHeight="1" x14ac:dyDescent="0.3">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1"/>
      <c r="Z699" s="81"/>
    </row>
    <row r="700" spans="1:26" ht="39.75" customHeight="1" x14ac:dyDescent="0.3">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1"/>
      <c r="Z700" s="81"/>
    </row>
    <row r="701" spans="1:26" ht="39.75" customHeight="1" x14ac:dyDescent="0.3">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1"/>
      <c r="Z701" s="81"/>
    </row>
    <row r="702" spans="1:26" ht="39.75" customHeight="1" x14ac:dyDescent="0.3">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1"/>
      <c r="Z702" s="81"/>
    </row>
    <row r="703" spans="1:26" ht="39.75" customHeight="1" x14ac:dyDescent="0.3">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1"/>
      <c r="Z703" s="81"/>
    </row>
    <row r="704" spans="1:26" ht="39.75" customHeight="1" x14ac:dyDescent="0.3">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1"/>
      <c r="Z704" s="81"/>
    </row>
    <row r="705" spans="1:26" ht="39.75" customHeight="1" x14ac:dyDescent="0.3">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1"/>
      <c r="Z705" s="81"/>
    </row>
    <row r="706" spans="1:26" ht="39.75" customHeight="1" x14ac:dyDescent="0.3">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1"/>
      <c r="Z706" s="81"/>
    </row>
    <row r="707" spans="1:26" ht="39.75" customHeight="1" x14ac:dyDescent="0.3">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1"/>
      <c r="Z707" s="81"/>
    </row>
    <row r="708" spans="1:26" ht="39.75" customHeight="1" x14ac:dyDescent="0.3">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1"/>
      <c r="Z708" s="81"/>
    </row>
    <row r="709" spans="1:26" ht="39.75" customHeight="1" x14ac:dyDescent="0.3">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1"/>
      <c r="Z709" s="81"/>
    </row>
    <row r="710" spans="1:26" ht="39.75" customHeight="1" x14ac:dyDescent="0.3">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1"/>
      <c r="Z710" s="81"/>
    </row>
    <row r="711" spans="1:26" ht="39.75" customHeight="1" x14ac:dyDescent="0.3">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1"/>
      <c r="Z711" s="81"/>
    </row>
    <row r="712" spans="1:26" ht="39.75" customHeight="1" x14ac:dyDescent="0.3">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1"/>
      <c r="Z712" s="81"/>
    </row>
    <row r="713" spans="1:26" ht="39.75" customHeight="1" x14ac:dyDescent="0.3">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1"/>
      <c r="Z713" s="81"/>
    </row>
    <row r="714" spans="1:26" ht="39.75" customHeight="1" x14ac:dyDescent="0.3">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1"/>
      <c r="Z714" s="81"/>
    </row>
    <row r="715" spans="1:26" ht="39.75" customHeight="1" x14ac:dyDescent="0.3">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1"/>
      <c r="Z715" s="81"/>
    </row>
    <row r="716" spans="1:26" ht="39.75" customHeight="1" x14ac:dyDescent="0.3">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1"/>
      <c r="Z716" s="81"/>
    </row>
    <row r="717" spans="1:26" ht="39.75" customHeight="1" x14ac:dyDescent="0.3">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1"/>
      <c r="Z717" s="81"/>
    </row>
    <row r="718" spans="1:26" ht="39.75" customHeight="1" x14ac:dyDescent="0.3">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1"/>
      <c r="Z718" s="81"/>
    </row>
    <row r="719" spans="1:26" ht="39.75" customHeight="1" x14ac:dyDescent="0.3">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1"/>
      <c r="Z719" s="81"/>
    </row>
    <row r="720" spans="1:26" ht="39.75" customHeight="1" x14ac:dyDescent="0.3">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1"/>
      <c r="Z720" s="81"/>
    </row>
    <row r="721" spans="1:26" ht="39.75" customHeight="1" x14ac:dyDescent="0.3">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1"/>
      <c r="Z721" s="81"/>
    </row>
    <row r="722" spans="1:26" ht="39.75" customHeight="1" x14ac:dyDescent="0.3">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1"/>
      <c r="Z722" s="81"/>
    </row>
    <row r="723" spans="1:26" ht="39.75" customHeight="1" x14ac:dyDescent="0.3">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1"/>
      <c r="Z723" s="81"/>
    </row>
    <row r="724" spans="1:26" ht="39.75" customHeight="1" x14ac:dyDescent="0.3">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1"/>
      <c r="Z724" s="81"/>
    </row>
    <row r="725" spans="1:26" ht="39.75" customHeight="1" x14ac:dyDescent="0.3">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1"/>
      <c r="Z725" s="81"/>
    </row>
    <row r="726" spans="1:26" ht="39.75" customHeight="1" x14ac:dyDescent="0.3">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1"/>
      <c r="Z726" s="81"/>
    </row>
    <row r="727" spans="1:26" ht="39.75" customHeight="1" x14ac:dyDescent="0.3">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1"/>
      <c r="Z727" s="81"/>
    </row>
    <row r="728" spans="1:26" ht="39.75" customHeight="1" x14ac:dyDescent="0.3">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1"/>
      <c r="Z728" s="81"/>
    </row>
    <row r="729" spans="1:26" ht="39.75" customHeight="1" x14ac:dyDescent="0.3">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1"/>
      <c r="Z729" s="81"/>
    </row>
    <row r="730" spans="1:26" ht="39.75" customHeight="1" x14ac:dyDescent="0.3">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1"/>
      <c r="Z730" s="81"/>
    </row>
    <row r="731" spans="1:26" ht="39.75" customHeight="1" x14ac:dyDescent="0.3">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1"/>
      <c r="Z731" s="81"/>
    </row>
    <row r="732" spans="1:26" ht="39.75" customHeight="1" x14ac:dyDescent="0.3">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1"/>
      <c r="Z732" s="81"/>
    </row>
    <row r="733" spans="1:26" ht="39.75" customHeight="1" x14ac:dyDescent="0.3">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1"/>
      <c r="Z733" s="81"/>
    </row>
    <row r="734" spans="1:26" ht="39.75" customHeight="1" x14ac:dyDescent="0.3">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1"/>
      <c r="Z734" s="81"/>
    </row>
    <row r="735" spans="1:26" ht="39.75" customHeight="1" x14ac:dyDescent="0.3">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1"/>
      <c r="Z735" s="81"/>
    </row>
    <row r="736" spans="1:26" ht="39.75" customHeight="1" x14ac:dyDescent="0.3">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1"/>
      <c r="Z736" s="81"/>
    </row>
    <row r="737" spans="1:26" ht="39.75" customHeight="1" x14ac:dyDescent="0.3">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1"/>
      <c r="Z737" s="81"/>
    </row>
    <row r="738" spans="1:26" ht="39.75" customHeight="1" x14ac:dyDescent="0.3">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1"/>
      <c r="Z738" s="81"/>
    </row>
    <row r="739" spans="1:26" ht="39.75" customHeight="1" x14ac:dyDescent="0.3">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1"/>
      <c r="Z739" s="81"/>
    </row>
    <row r="740" spans="1:26" ht="39.75" customHeight="1" x14ac:dyDescent="0.3">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1"/>
      <c r="Z740" s="81"/>
    </row>
    <row r="741" spans="1:26" ht="39.75" customHeight="1" x14ac:dyDescent="0.3">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1"/>
      <c r="Z741" s="81"/>
    </row>
    <row r="742" spans="1:26" ht="39.75" customHeight="1" x14ac:dyDescent="0.3">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1"/>
      <c r="Z742" s="81"/>
    </row>
    <row r="743" spans="1:26" ht="39.75" customHeight="1" x14ac:dyDescent="0.3">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1"/>
      <c r="Z743" s="81"/>
    </row>
    <row r="744" spans="1:26" ht="39.75" customHeight="1" x14ac:dyDescent="0.3">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1"/>
      <c r="Z744" s="81"/>
    </row>
    <row r="745" spans="1:26" ht="39.75" customHeight="1" x14ac:dyDescent="0.3">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1"/>
      <c r="Z745" s="81"/>
    </row>
    <row r="746" spans="1:26" ht="39.75" customHeight="1" x14ac:dyDescent="0.3">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1"/>
      <c r="Z746" s="81"/>
    </row>
    <row r="747" spans="1:26" ht="39.75" customHeight="1" x14ac:dyDescent="0.3">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1"/>
      <c r="Z747" s="81"/>
    </row>
    <row r="748" spans="1:26" ht="39.75" customHeight="1" x14ac:dyDescent="0.3">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1"/>
      <c r="Z748" s="81"/>
    </row>
    <row r="749" spans="1:26" ht="39.75" customHeight="1" x14ac:dyDescent="0.3">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1"/>
      <c r="Z749" s="81"/>
    </row>
    <row r="750" spans="1:26" ht="39.75" customHeight="1" x14ac:dyDescent="0.3">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1"/>
      <c r="Z750" s="81"/>
    </row>
    <row r="751" spans="1:26" ht="39.75" customHeight="1" x14ac:dyDescent="0.3">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1"/>
      <c r="Z751" s="81"/>
    </row>
    <row r="752" spans="1:26" ht="39.75" customHeight="1" x14ac:dyDescent="0.3">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1"/>
      <c r="Z752" s="81"/>
    </row>
    <row r="753" spans="1:26" ht="39.75" customHeight="1" x14ac:dyDescent="0.3">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1"/>
      <c r="Z753" s="81"/>
    </row>
    <row r="754" spans="1:26" ht="39.75" customHeight="1" x14ac:dyDescent="0.3">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1"/>
      <c r="Z754" s="81"/>
    </row>
    <row r="755" spans="1:26" ht="39.75" customHeight="1" x14ac:dyDescent="0.3">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1"/>
      <c r="Z755" s="81"/>
    </row>
    <row r="756" spans="1:26" ht="39.75" customHeight="1" x14ac:dyDescent="0.3">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1"/>
      <c r="Z756" s="81"/>
    </row>
    <row r="757" spans="1:26" ht="39.75" customHeight="1" x14ac:dyDescent="0.3">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1"/>
      <c r="Z757" s="81"/>
    </row>
    <row r="758" spans="1:26" ht="39.75" customHeight="1" x14ac:dyDescent="0.3">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1"/>
      <c r="Z758" s="81"/>
    </row>
    <row r="759" spans="1:26" ht="39.75" customHeight="1" x14ac:dyDescent="0.3">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1"/>
      <c r="Z759" s="81"/>
    </row>
    <row r="760" spans="1:26" ht="39.75" customHeight="1" x14ac:dyDescent="0.3">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1"/>
      <c r="Z760" s="81"/>
    </row>
    <row r="761" spans="1:26" ht="39.75" customHeight="1" x14ac:dyDescent="0.3">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1"/>
      <c r="Z761" s="81"/>
    </row>
    <row r="762" spans="1:26" ht="39.75" customHeight="1" x14ac:dyDescent="0.3">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1"/>
      <c r="Z762" s="81"/>
    </row>
    <row r="763" spans="1:26" ht="39.75" customHeight="1" x14ac:dyDescent="0.3">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1"/>
      <c r="Z763" s="81"/>
    </row>
    <row r="764" spans="1:26" ht="39.75" customHeight="1" x14ac:dyDescent="0.3">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1"/>
      <c r="Z764" s="81"/>
    </row>
    <row r="765" spans="1:26" ht="39.75" customHeight="1" x14ac:dyDescent="0.3">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1"/>
      <c r="Z765" s="81"/>
    </row>
    <row r="766" spans="1:26" ht="39.75" customHeight="1" x14ac:dyDescent="0.3">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1"/>
      <c r="Z766" s="81"/>
    </row>
    <row r="767" spans="1:26" ht="39.75" customHeight="1" x14ac:dyDescent="0.3">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1"/>
      <c r="Z767" s="81"/>
    </row>
    <row r="768" spans="1:26" ht="39.75" customHeight="1" x14ac:dyDescent="0.3">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1"/>
      <c r="Z768" s="81"/>
    </row>
    <row r="769" spans="1:26" ht="39.75" customHeight="1" x14ac:dyDescent="0.3">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1"/>
      <c r="Z769" s="81"/>
    </row>
    <row r="770" spans="1:26" ht="39.75" customHeight="1" x14ac:dyDescent="0.3">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1"/>
      <c r="Z770" s="81"/>
    </row>
    <row r="771" spans="1:26" ht="39.75" customHeight="1" x14ac:dyDescent="0.3">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1"/>
      <c r="Z771" s="81"/>
    </row>
    <row r="772" spans="1:26" ht="39.75" customHeight="1" x14ac:dyDescent="0.3">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1"/>
      <c r="Z772" s="81"/>
    </row>
    <row r="773" spans="1:26" ht="39.75" customHeight="1" x14ac:dyDescent="0.3">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1"/>
      <c r="Z773" s="81"/>
    </row>
    <row r="774" spans="1:26" ht="39.75" customHeight="1" x14ac:dyDescent="0.3">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1"/>
      <c r="Z774" s="81"/>
    </row>
    <row r="775" spans="1:26" ht="39.75" customHeight="1" x14ac:dyDescent="0.3">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1"/>
      <c r="Z775" s="81"/>
    </row>
    <row r="776" spans="1:26" ht="39.75" customHeight="1" x14ac:dyDescent="0.3">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1"/>
      <c r="Z776" s="81"/>
    </row>
    <row r="777" spans="1:26" ht="39.75" customHeight="1" x14ac:dyDescent="0.3">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1"/>
      <c r="Z777" s="81"/>
    </row>
    <row r="778" spans="1:26" ht="39.75" customHeight="1" x14ac:dyDescent="0.3">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1"/>
      <c r="Z778" s="81"/>
    </row>
    <row r="779" spans="1:26" ht="39.75" customHeight="1" x14ac:dyDescent="0.3">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1"/>
      <c r="Z779" s="81"/>
    </row>
    <row r="780" spans="1:26" ht="39.75" customHeight="1" x14ac:dyDescent="0.3">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1"/>
      <c r="Z780" s="81"/>
    </row>
    <row r="781" spans="1:26" ht="39.75" customHeight="1" x14ac:dyDescent="0.3">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1"/>
      <c r="Z781" s="81"/>
    </row>
    <row r="782" spans="1:26" ht="39.75" customHeight="1" x14ac:dyDescent="0.3">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1"/>
      <c r="Z782" s="81"/>
    </row>
    <row r="783" spans="1:26" ht="39.75" customHeight="1" x14ac:dyDescent="0.3">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1"/>
      <c r="Z783" s="81"/>
    </row>
    <row r="784" spans="1:26" ht="39.75" customHeight="1" x14ac:dyDescent="0.3">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1"/>
      <c r="Z784" s="81"/>
    </row>
    <row r="785" spans="1:26" ht="39.75" customHeight="1" x14ac:dyDescent="0.3">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1"/>
      <c r="Z785" s="81"/>
    </row>
    <row r="786" spans="1:26" ht="39.75" customHeight="1" x14ac:dyDescent="0.3">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1"/>
      <c r="Z786" s="81"/>
    </row>
    <row r="787" spans="1:26" ht="39.75" customHeight="1" x14ac:dyDescent="0.3">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1"/>
      <c r="Z787" s="81"/>
    </row>
    <row r="788" spans="1:26" ht="39.75" customHeight="1" x14ac:dyDescent="0.3">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1"/>
      <c r="Z788" s="81"/>
    </row>
    <row r="789" spans="1:26" ht="39.75" customHeight="1" x14ac:dyDescent="0.3">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1"/>
      <c r="Z789" s="81"/>
    </row>
    <row r="790" spans="1:26" ht="39.75" customHeight="1" x14ac:dyDescent="0.3">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1"/>
      <c r="Z790" s="81"/>
    </row>
    <row r="791" spans="1:26" ht="39.75" customHeight="1" x14ac:dyDescent="0.3">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1"/>
      <c r="Z791" s="81"/>
    </row>
    <row r="792" spans="1:26" ht="39.75" customHeight="1" x14ac:dyDescent="0.3">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1"/>
      <c r="Z792" s="81"/>
    </row>
    <row r="793" spans="1:26" ht="39.75" customHeight="1" x14ac:dyDescent="0.3">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1"/>
      <c r="Z793" s="81"/>
    </row>
    <row r="794" spans="1:26" ht="39.75" customHeight="1" x14ac:dyDescent="0.3">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1"/>
      <c r="Z794" s="81"/>
    </row>
    <row r="795" spans="1:26" ht="39.75" customHeight="1" x14ac:dyDescent="0.3">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1"/>
      <c r="Z795" s="81"/>
    </row>
    <row r="796" spans="1:26" ht="39.75" customHeight="1" x14ac:dyDescent="0.3">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1"/>
      <c r="Z796" s="81"/>
    </row>
    <row r="797" spans="1:26" ht="39.75" customHeight="1" x14ac:dyDescent="0.3">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1"/>
      <c r="Z797" s="81"/>
    </row>
    <row r="798" spans="1:26" ht="39.75" customHeight="1" x14ac:dyDescent="0.3">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1"/>
      <c r="Z798" s="81"/>
    </row>
    <row r="799" spans="1:26" ht="39.75" customHeight="1" x14ac:dyDescent="0.3">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1"/>
      <c r="Z799" s="81"/>
    </row>
    <row r="800" spans="1:26" ht="39.75" customHeight="1" x14ac:dyDescent="0.3">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1"/>
      <c r="Z800" s="81"/>
    </row>
    <row r="801" spans="1:26" ht="39.75" customHeight="1" x14ac:dyDescent="0.3">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1"/>
      <c r="Z801" s="81"/>
    </row>
    <row r="802" spans="1:26" ht="39.75" customHeight="1" x14ac:dyDescent="0.3">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1"/>
      <c r="Z802" s="81"/>
    </row>
    <row r="803" spans="1:26" ht="39.75" customHeight="1" x14ac:dyDescent="0.3">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1"/>
      <c r="Z803" s="81"/>
    </row>
    <row r="804" spans="1:26" ht="39.75" customHeight="1" x14ac:dyDescent="0.3">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1"/>
      <c r="Z804" s="81"/>
    </row>
    <row r="805" spans="1:26" ht="39.75" customHeight="1" x14ac:dyDescent="0.3">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1"/>
      <c r="Z805" s="81"/>
    </row>
    <row r="806" spans="1:26" ht="39.75" customHeight="1" x14ac:dyDescent="0.3">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1"/>
      <c r="Z806" s="81"/>
    </row>
    <row r="807" spans="1:26" ht="39.75" customHeight="1" x14ac:dyDescent="0.3">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1"/>
      <c r="Z807" s="81"/>
    </row>
    <row r="808" spans="1:26" ht="39.75" customHeight="1" x14ac:dyDescent="0.3">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1"/>
      <c r="Z808" s="81"/>
    </row>
    <row r="809" spans="1:26" ht="39.75" customHeight="1" x14ac:dyDescent="0.3">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1"/>
      <c r="Z809" s="81"/>
    </row>
    <row r="810" spans="1:26" ht="39.75" customHeight="1" x14ac:dyDescent="0.3">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1"/>
      <c r="Z810" s="81"/>
    </row>
    <row r="811" spans="1:26" ht="39.75" customHeight="1" x14ac:dyDescent="0.3">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1"/>
      <c r="Z811" s="81"/>
    </row>
    <row r="812" spans="1:26" ht="39.75" customHeight="1" x14ac:dyDescent="0.3">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1"/>
      <c r="Z812" s="81"/>
    </row>
    <row r="813" spans="1:26" ht="39.75" customHeight="1" x14ac:dyDescent="0.3">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1"/>
      <c r="Z813" s="81"/>
    </row>
    <row r="814" spans="1:26" ht="39.75" customHeight="1" x14ac:dyDescent="0.3">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1"/>
      <c r="Z814" s="81"/>
    </row>
    <row r="815" spans="1:26" ht="39.75" customHeight="1" x14ac:dyDescent="0.3">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1"/>
      <c r="Z815" s="81"/>
    </row>
    <row r="816" spans="1:26" ht="39.75" customHeight="1" x14ac:dyDescent="0.3">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1"/>
      <c r="Z816" s="81"/>
    </row>
    <row r="817" spans="1:26" ht="39.75" customHeight="1" x14ac:dyDescent="0.3">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1"/>
      <c r="Z817" s="81"/>
    </row>
    <row r="818" spans="1:26" ht="39.75" customHeight="1" x14ac:dyDescent="0.3">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1"/>
      <c r="Z818" s="81"/>
    </row>
    <row r="819" spans="1:26" ht="39.75" customHeight="1" x14ac:dyDescent="0.3">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1"/>
      <c r="Z819" s="81"/>
    </row>
    <row r="820" spans="1:26" ht="39.75" customHeight="1" x14ac:dyDescent="0.3">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1"/>
      <c r="Z820" s="81"/>
    </row>
    <row r="821" spans="1:26" ht="39.75" customHeight="1" x14ac:dyDescent="0.3">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1"/>
      <c r="Z821" s="81"/>
    </row>
    <row r="822" spans="1:26" ht="39.75" customHeight="1" x14ac:dyDescent="0.3">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1"/>
      <c r="Z822" s="81"/>
    </row>
    <row r="823" spans="1:26" ht="39.75" customHeight="1" x14ac:dyDescent="0.3">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1"/>
      <c r="Z823" s="81"/>
    </row>
    <row r="824" spans="1:26" ht="39.75" customHeight="1" x14ac:dyDescent="0.3">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1"/>
      <c r="Z824" s="81"/>
    </row>
    <row r="825" spans="1:26" ht="39.75" customHeight="1" x14ac:dyDescent="0.3">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1"/>
      <c r="Z825" s="81"/>
    </row>
    <row r="826" spans="1:26" ht="39.75" customHeight="1" x14ac:dyDescent="0.3">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1"/>
      <c r="Z826" s="81"/>
    </row>
    <row r="827" spans="1:26" ht="39.75" customHeight="1" x14ac:dyDescent="0.3">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1"/>
      <c r="Z827" s="81"/>
    </row>
    <row r="828" spans="1:26" ht="39.75" customHeight="1" x14ac:dyDescent="0.3">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1"/>
      <c r="Z828" s="81"/>
    </row>
    <row r="829" spans="1:26" ht="39.75" customHeight="1" x14ac:dyDescent="0.3">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1"/>
      <c r="Z829" s="81"/>
    </row>
    <row r="830" spans="1:26" ht="39.75" customHeight="1" x14ac:dyDescent="0.3">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1"/>
      <c r="Z830" s="81"/>
    </row>
    <row r="831" spans="1:26" ht="39.75" customHeight="1" x14ac:dyDescent="0.3">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1"/>
      <c r="Z831" s="81"/>
    </row>
    <row r="832" spans="1:26" ht="39.75" customHeight="1" x14ac:dyDescent="0.3">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1"/>
      <c r="Z832" s="81"/>
    </row>
    <row r="833" spans="1:26" ht="39.75" customHeight="1" x14ac:dyDescent="0.3">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1"/>
      <c r="Z833" s="81"/>
    </row>
    <row r="834" spans="1:26" ht="39.75" customHeight="1" x14ac:dyDescent="0.3">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1"/>
      <c r="Z834" s="81"/>
    </row>
    <row r="835" spans="1:26" ht="39.75" customHeight="1" x14ac:dyDescent="0.3">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1"/>
      <c r="Z835" s="81"/>
    </row>
    <row r="836" spans="1:26" ht="39.75" customHeight="1" x14ac:dyDescent="0.3">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1"/>
      <c r="Z836" s="81"/>
    </row>
    <row r="837" spans="1:26" ht="39.75" customHeight="1" x14ac:dyDescent="0.3">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1"/>
      <c r="Z837" s="81"/>
    </row>
    <row r="838" spans="1:26" ht="39.75" customHeight="1" x14ac:dyDescent="0.3">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1"/>
      <c r="Z838" s="81"/>
    </row>
    <row r="839" spans="1:26" ht="39.75" customHeight="1" x14ac:dyDescent="0.3">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1"/>
      <c r="Z839" s="81"/>
    </row>
    <row r="840" spans="1:26" ht="39.75" customHeight="1" x14ac:dyDescent="0.3">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1"/>
      <c r="Z840" s="81"/>
    </row>
    <row r="841" spans="1:26" ht="39.75" customHeight="1" x14ac:dyDescent="0.3">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1"/>
      <c r="Z841" s="81"/>
    </row>
    <row r="842" spans="1:26" ht="39.75" customHeight="1" x14ac:dyDescent="0.3">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1"/>
      <c r="Z842" s="81"/>
    </row>
    <row r="843" spans="1:26" ht="39.75" customHeight="1" x14ac:dyDescent="0.3">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1"/>
      <c r="Z843" s="81"/>
    </row>
    <row r="844" spans="1:26" ht="39.75" customHeight="1" x14ac:dyDescent="0.3">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1"/>
      <c r="Z844" s="81"/>
    </row>
    <row r="845" spans="1:26" ht="39.75" customHeight="1" x14ac:dyDescent="0.3">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1"/>
      <c r="Z845" s="81"/>
    </row>
    <row r="846" spans="1:26" ht="39.75" customHeight="1" x14ac:dyDescent="0.3">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1"/>
      <c r="Z846" s="81"/>
    </row>
    <row r="847" spans="1:26" ht="39.75" customHeight="1" x14ac:dyDescent="0.3">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1"/>
      <c r="Z847" s="81"/>
    </row>
    <row r="848" spans="1:26" ht="39.75" customHeight="1" x14ac:dyDescent="0.3">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1"/>
      <c r="Z848" s="81"/>
    </row>
    <row r="849" spans="1:26" ht="39.75" customHeight="1" x14ac:dyDescent="0.3">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1"/>
      <c r="Z849" s="81"/>
    </row>
    <row r="850" spans="1:26" ht="39.75" customHeight="1" x14ac:dyDescent="0.3">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1"/>
      <c r="Z850" s="81"/>
    </row>
    <row r="851" spans="1:26" ht="39.75" customHeight="1" x14ac:dyDescent="0.3">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1"/>
      <c r="Z851" s="81"/>
    </row>
    <row r="852" spans="1:26" ht="39.75" customHeight="1" x14ac:dyDescent="0.3">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1"/>
      <c r="Z852" s="81"/>
    </row>
    <row r="853" spans="1:26" ht="39.75" customHeight="1" x14ac:dyDescent="0.3">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1"/>
      <c r="Z853" s="81"/>
    </row>
    <row r="854" spans="1:26" ht="39.75" customHeight="1" x14ac:dyDescent="0.3">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1"/>
      <c r="Z854" s="81"/>
    </row>
    <row r="855" spans="1:26" ht="39.75" customHeight="1" x14ac:dyDescent="0.3">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1"/>
      <c r="Z855" s="81"/>
    </row>
    <row r="856" spans="1:26" ht="39.75" customHeight="1" x14ac:dyDescent="0.3">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1"/>
      <c r="Z856" s="81"/>
    </row>
    <row r="857" spans="1:26" ht="39.75" customHeight="1" x14ac:dyDescent="0.3">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1"/>
      <c r="Z857" s="81"/>
    </row>
    <row r="858" spans="1:26" ht="39.75" customHeight="1" x14ac:dyDescent="0.3">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1"/>
      <c r="Z858" s="81"/>
    </row>
    <row r="859" spans="1:26" ht="39.75" customHeight="1" x14ac:dyDescent="0.3">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1"/>
      <c r="Z859" s="81"/>
    </row>
    <row r="860" spans="1:26" ht="39.75" customHeight="1" x14ac:dyDescent="0.3">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1"/>
      <c r="Z860" s="81"/>
    </row>
    <row r="861" spans="1:26" ht="39.75" customHeight="1" x14ac:dyDescent="0.3">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1"/>
      <c r="Z861" s="81"/>
    </row>
    <row r="862" spans="1:26" ht="39.75" customHeight="1" x14ac:dyDescent="0.3">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1"/>
      <c r="Z862" s="81"/>
    </row>
    <row r="863" spans="1:26" ht="39.75" customHeight="1" x14ac:dyDescent="0.3">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1"/>
      <c r="Z863" s="81"/>
    </row>
    <row r="864" spans="1:26" ht="39.75" customHeight="1" x14ac:dyDescent="0.3">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1"/>
      <c r="Z864" s="81"/>
    </row>
    <row r="865" spans="1:26" ht="39.75" customHeight="1" x14ac:dyDescent="0.3">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1"/>
      <c r="Z865" s="81"/>
    </row>
    <row r="866" spans="1:26" ht="39.75" customHeight="1" x14ac:dyDescent="0.3">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1"/>
      <c r="Z866" s="81"/>
    </row>
    <row r="867" spans="1:26" ht="39.75" customHeight="1" x14ac:dyDescent="0.3">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1"/>
      <c r="Z867" s="81"/>
    </row>
    <row r="868" spans="1:26" ht="39.75" customHeight="1" x14ac:dyDescent="0.3">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1"/>
      <c r="Z868" s="81"/>
    </row>
    <row r="869" spans="1:26" ht="39.75" customHeight="1" x14ac:dyDescent="0.3">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1"/>
      <c r="Z869" s="81"/>
    </row>
    <row r="870" spans="1:26" ht="39.75" customHeight="1" x14ac:dyDescent="0.3">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1"/>
      <c r="Z870" s="81"/>
    </row>
    <row r="871" spans="1:26" ht="39.75" customHeight="1" x14ac:dyDescent="0.3">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1"/>
      <c r="Z871" s="81"/>
    </row>
    <row r="872" spans="1:26" ht="39.75" customHeight="1" x14ac:dyDescent="0.3">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1"/>
      <c r="Z872" s="81"/>
    </row>
    <row r="873" spans="1:26" ht="39.75" customHeight="1" x14ac:dyDescent="0.3">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1"/>
      <c r="Z873" s="81"/>
    </row>
    <row r="874" spans="1:26" ht="39.75" customHeight="1" x14ac:dyDescent="0.3">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1"/>
      <c r="Z874" s="81"/>
    </row>
    <row r="875" spans="1:26" ht="39.75" customHeight="1" x14ac:dyDescent="0.3">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1"/>
      <c r="Z875" s="81"/>
    </row>
    <row r="876" spans="1:26" ht="39.75" customHeight="1" x14ac:dyDescent="0.3">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1"/>
      <c r="Z876" s="81"/>
    </row>
    <row r="877" spans="1:26" ht="39.75" customHeight="1" x14ac:dyDescent="0.3">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1"/>
      <c r="Z877" s="81"/>
    </row>
    <row r="878" spans="1:26" ht="39.75" customHeight="1" x14ac:dyDescent="0.3">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1"/>
      <c r="Z878" s="81"/>
    </row>
    <row r="879" spans="1:26" ht="39.75" customHeight="1" x14ac:dyDescent="0.3">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1"/>
      <c r="Z879" s="81"/>
    </row>
    <row r="880" spans="1:26" ht="39.75" customHeight="1" x14ac:dyDescent="0.3">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1"/>
      <c r="Z880" s="81"/>
    </row>
    <row r="881" spans="1:26" ht="39.75" customHeight="1" x14ac:dyDescent="0.3">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1"/>
      <c r="Z881" s="81"/>
    </row>
    <row r="882" spans="1:26" ht="39.75" customHeight="1" x14ac:dyDescent="0.3">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1"/>
      <c r="Z882" s="81"/>
    </row>
    <row r="883" spans="1:26" ht="39.75" customHeight="1" x14ac:dyDescent="0.3">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1"/>
      <c r="Z883" s="81"/>
    </row>
    <row r="884" spans="1:26" ht="39.75" customHeight="1" x14ac:dyDescent="0.3">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1"/>
      <c r="Z884" s="81"/>
    </row>
    <row r="885" spans="1:26" ht="39.75" customHeight="1" x14ac:dyDescent="0.3">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1"/>
      <c r="Z885" s="81"/>
    </row>
    <row r="886" spans="1:26" ht="39.75" customHeight="1" x14ac:dyDescent="0.3">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1"/>
      <c r="Z886" s="81"/>
    </row>
    <row r="887" spans="1:26" ht="39.75" customHeight="1" x14ac:dyDescent="0.3">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1"/>
      <c r="Z887" s="81"/>
    </row>
    <row r="888" spans="1:26" ht="39.75" customHeight="1" x14ac:dyDescent="0.3">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1"/>
      <c r="Z888" s="81"/>
    </row>
    <row r="889" spans="1:26" ht="39.75" customHeight="1" x14ac:dyDescent="0.3">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1"/>
      <c r="Z889" s="81"/>
    </row>
    <row r="890" spans="1:26" ht="39.75" customHeight="1" x14ac:dyDescent="0.3">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1"/>
      <c r="Z890" s="81"/>
    </row>
    <row r="891" spans="1:26" ht="39.75" customHeight="1" x14ac:dyDescent="0.3">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1"/>
      <c r="Z891" s="81"/>
    </row>
    <row r="892" spans="1:26" ht="39.75" customHeight="1" x14ac:dyDescent="0.3">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1"/>
      <c r="Z892" s="81"/>
    </row>
    <row r="893" spans="1:26" ht="39.75" customHeight="1" x14ac:dyDescent="0.3">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1"/>
      <c r="Z893" s="81"/>
    </row>
    <row r="894" spans="1:26" ht="39.75" customHeight="1" x14ac:dyDescent="0.3">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1"/>
      <c r="Z894" s="81"/>
    </row>
    <row r="895" spans="1:26" ht="39.75" customHeight="1" x14ac:dyDescent="0.3">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1"/>
      <c r="Z895" s="81"/>
    </row>
    <row r="896" spans="1:26" ht="39.75" customHeight="1" x14ac:dyDescent="0.3">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1"/>
      <c r="Z896" s="81"/>
    </row>
    <row r="897" spans="1:26" ht="39.75" customHeight="1" x14ac:dyDescent="0.3">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1"/>
      <c r="Z897" s="81"/>
    </row>
    <row r="898" spans="1:26" ht="39.75" customHeight="1" x14ac:dyDescent="0.3">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1"/>
      <c r="Z898" s="81"/>
    </row>
    <row r="899" spans="1:26" ht="39.75" customHeight="1" x14ac:dyDescent="0.3">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1"/>
      <c r="Z899" s="81"/>
    </row>
    <row r="900" spans="1:26" ht="39.75" customHeight="1" x14ac:dyDescent="0.3">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1"/>
      <c r="Z900" s="81"/>
    </row>
    <row r="901" spans="1:26" ht="39.75" customHeight="1" x14ac:dyDescent="0.3">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1"/>
      <c r="Z901" s="81"/>
    </row>
    <row r="902" spans="1:26" ht="39.75" customHeight="1" x14ac:dyDescent="0.3">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1"/>
      <c r="Z902" s="81"/>
    </row>
    <row r="903" spans="1:26" ht="39.75" customHeight="1" x14ac:dyDescent="0.3">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1"/>
      <c r="Z903" s="81"/>
    </row>
    <row r="904" spans="1:26" ht="39.75" customHeight="1" x14ac:dyDescent="0.3">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1"/>
      <c r="Z904" s="81"/>
    </row>
    <row r="905" spans="1:26" ht="39.75" customHeight="1" x14ac:dyDescent="0.3">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1"/>
      <c r="Z905" s="81"/>
    </row>
    <row r="906" spans="1:26" ht="39.75" customHeight="1" x14ac:dyDescent="0.3">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1"/>
      <c r="Z906" s="81"/>
    </row>
    <row r="907" spans="1:26" ht="39.75" customHeight="1" x14ac:dyDescent="0.3">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1"/>
      <c r="Z907" s="81"/>
    </row>
    <row r="908" spans="1:26" ht="39.75" customHeight="1" x14ac:dyDescent="0.3">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1"/>
      <c r="Z908" s="81"/>
    </row>
    <row r="909" spans="1:26" ht="39.75" customHeight="1" x14ac:dyDescent="0.3">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1"/>
      <c r="Z909" s="81"/>
    </row>
    <row r="910" spans="1:26" ht="39.75" customHeight="1" x14ac:dyDescent="0.3">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1"/>
      <c r="Z910" s="81"/>
    </row>
    <row r="911" spans="1:26" ht="39.75" customHeight="1" x14ac:dyDescent="0.3">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1"/>
      <c r="Z911" s="81"/>
    </row>
    <row r="912" spans="1:26" ht="39.75" customHeight="1" x14ac:dyDescent="0.3">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1"/>
      <c r="Z912" s="81"/>
    </row>
    <row r="913" spans="1:26" ht="39.75" customHeight="1" x14ac:dyDescent="0.3">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1"/>
      <c r="Z913" s="81"/>
    </row>
    <row r="914" spans="1:26" ht="39.75" customHeight="1" x14ac:dyDescent="0.3">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1"/>
      <c r="Z914" s="81"/>
    </row>
    <row r="915" spans="1:26" ht="39.75" customHeight="1" x14ac:dyDescent="0.3">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1"/>
      <c r="Z915" s="81"/>
    </row>
    <row r="916" spans="1:26" ht="39.75" customHeight="1" x14ac:dyDescent="0.3">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1"/>
      <c r="Z916" s="81"/>
    </row>
    <row r="917" spans="1:26" ht="39.75" customHeight="1" x14ac:dyDescent="0.3">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1"/>
      <c r="Z917" s="81"/>
    </row>
    <row r="918" spans="1:26" ht="39.75" customHeight="1" x14ac:dyDescent="0.3">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1"/>
      <c r="Z918" s="81"/>
    </row>
    <row r="919" spans="1:26" ht="39.75" customHeight="1" x14ac:dyDescent="0.3">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1"/>
      <c r="Z919" s="81"/>
    </row>
    <row r="920" spans="1:26" ht="39.75" customHeight="1" x14ac:dyDescent="0.3">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1"/>
      <c r="Z920" s="81"/>
    </row>
    <row r="921" spans="1:26" ht="39.75" customHeight="1" x14ac:dyDescent="0.3">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1"/>
      <c r="Z921" s="81"/>
    </row>
    <row r="922" spans="1:26" ht="39.75" customHeight="1" x14ac:dyDescent="0.3">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1"/>
      <c r="Z922" s="81"/>
    </row>
    <row r="923" spans="1:26" ht="39.75" customHeight="1" x14ac:dyDescent="0.3">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1"/>
      <c r="Z923" s="81"/>
    </row>
    <row r="924" spans="1:26" ht="39.75" customHeight="1" x14ac:dyDescent="0.3">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1"/>
      <c r="Z924" s="81"/>
    </row>
    <row r="925" spans="1:26" ht="39.75" customHeight="1" x14ac:dyDescent="0.3">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1"/>
      <c r="Z925" s="81"/>
    </row>
    <row r="926" spans="1:26" ht="39.75" customHeight="1" x14ac:dyDescent="0.3">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1"/>
      <c r="Z926" s="81"/>
    </row>
    <row r="927" spans="1:26" ht="39.75" customHeight="1" x14ac:dyDescent="0.3">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1"/>
      <c r="Z927" s="81"/>
    </row>
    <row r="928" spans="1:26" ht="39.75" customHeight="1" x14ac:dyDescent="0.3">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1"/>
      <c r="Z928" s="81"/>
    </row>
    <row r="929" spans="1:26" ht="39.75" customHeight="1" x14ac:dyDescent="0.3">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1"/>
      <c r="Z929" s="81"/>
    </row>
    <row r="930" spans="1:26" ht="39.75" customHeight="1" x14ac:dyDescent="0.3">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1"/>
      <c r="Z930" s="81"/>
    </row>
    <row r="931" spans="1:26" ht="39.75" customHeight="1" x14ac:dyDescent="0.3">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1"/>
      <c r="Z931" s="81"/>
    </row>
    <row r="932" spans="1:26" ht="39.75" customHeight="1" x14ac:dyDescent="0.3">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1"/>
      <c r="Z932" s="81"/>
    </row>
    <row r="933" spans="1:26" ht="39.75" customHeight="1" x14ac:dyDescent="0.3">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1"/>
      <c r="Z933" s="81"/>
    </row>
    <row r="934" spans="1:26" ht="39.75" customHeight="1" x14ac:dyDescent="0.3">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1"/>
      <c r="Z934" s="81"/>
    </row>
    <row r="935" spans="1:26" ht="39.75" customHeight="1" x14ac:dyDescent="0.3">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1"/>
      <c r="Z935" s="81"/>
    </row>
    <row r="936" spans="1:26" ht="39.75" customHeight="1" x14ac:dyDescent="0.3">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1"/>
      <c r="Z936" s="81"/>
    </row>
    <row r="937" spans="1:26" ht="39.75" customHeight="1" x14ac:dyDescent="0.3">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1"/>
      <c r="Z937" s="81"/>
    </row>
    <row r="938" spans="1:26" ht="39.75" customHeight="1" x14ac:dyDescent="0.3">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1"/>
      <c r="Z938" s="81"/>
    </row>
    <row r="939" spans="1:26" ht="39.75" customHeight="1" x14ac:dyDescent="0.3">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1"/>
      <c r="Z939" s="81"/>
    </row>
    <row r="940" spans="1:26" ht="39.75" customHeight="1" x14ac:dyDescent="0.3">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1"/>
      <c r="Z940" s="81"/>
    </row>
    <row r="941" spans="1:26" ht="39.75" customHeight="1" x14ac:dyDescent="0.3">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1"/>
      <c r="Z941" s="81"/>
    </row>
    <row r="942" spans="1:26" ht="39.75" customHeight="1" x14ac:dyDescent="0.3">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1"/>
      <c r="Z942" s="81"/>
    </row>
    <row r="943" spans="1:26" ht="39.75" customHeight="1" x14ac:dyDescent="0.3">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1"/>
      <c r="Z943" s="81"/>
    </row>
    <row r="944" spans="1:26" ht="39.75" customHeight="1" x14ac:dyDescent="0.3">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1"/>
      <c r="Z944" s="81"/>
    </row>
    <row r="945" spans="1:26" ht="39.75" customHeight="1" x14ac:dyDescent="0.3">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1"/>
      <c r="Z945" s="81"/>
    </row>
    <row r="946" spans="1:26" ht="39.75" customHeight="1" x14ac:dyDescent="0.3">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1"/>
      <c r="Z946" s="81"/>
    </row>
    <row r="947" spans="1:26" ht="39.75" customHeight="1" x14ac:dyDescent="0.3">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1"/>
      <c r="Z947" s="81"/>
    </row>
    <row r="948" spans="1:26" ht="39.75" customHeight="1" x14ac:dyDescent="0.3">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1"/>
      <c r="Z948" s="81"/>
    </row>
    <row r="949" spans="1:26" ht="39.75" customHeight="1" x14ac:dyDescent="0.3">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1"/>
      <c r="Z949" s="81"/>
    </row>
    <row r="950" spans="1:26" ht="39.75" customHeight="1" x14ac:dyDescent="0.3">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1"/>
      <c r="Z950" s="81"/>
    </row>
    <row r="951" spans="1:26" ht="39.75" customHeight="1" x14ac:dyDescent="0.3">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1"/>
      <c r="Z951" s="81"/>
    </row>
    <row r="952" spans="1:26" ht="39.75" customHeight="1" x14ac:dyDescent="0.3">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1"/>
      <c r="Z952" s="81"/>
    </row>
    <row r="953" spans="1:26" ht="39.75" customHeight="1" x14ac:dyDescent="0.3">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1"/>
      <c r="Z953" s="81"/>
    </row>
    <row r="954" spans="1:26" ht="39.75" customHeight="1" x14ac:dyDescent="0.3">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1"/>
      <c r="Z954" s="81"/>
    </row>
    <row r="955" spans="1:26" ht="39.75" customHeight="1" x14ac:dyDescent="0.3">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1"/>
      <c r="Z955" s="81"/>
    </row>
    <row r="956" spans="1:26" ht="39.75" customHeight="1" x14ac:dyDescent="0.3">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1"/>
      <c r="Z956" s="81"/>
    </row>
    <row r="957" spans="1:26" ht="39.75" customHeight="1" x14ac:dyDescent="0.3">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1"/>
      <c r="Z957" s="81"/>
    </row>
    <row r="958" spans="1:26" ht="39.75" customHeight="1" x14ac:dyDescent="0.3">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1"/>
      <c r="Z958" s="81"/>
    </row>
    <row r="959" spans="1:26" ht="39.75" customHeight="1" x14ac:dyDescent="0.3">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1"/>
      <c r="Z959" s="81"/>
    </row>
    <row r="960" spans="1:26" ht="39.75" customHeight="1" x14ac:dyDescent="0.3">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1"/>
      <c r="Z960" s="81"/>
    </row>
    <row r="961" spans="1:26" ht="39.75" customHeight="1" x14ac:dyDescent="0.3">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1"/>
      <c r="Z961" s="81"/>
    </row>
    <row r="962" spans="1:26" ht="39.75" customHeight="1" x14ac:dyDescent="0.3">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1"/>
      <c r="Z962" s="81"/>
    </row>
    <row r="963" spans="1:26" ht="39.75" customHeight="1" x14ac:dyDescent="0.3">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1"/>
      <c r="Z963" s="81"/>
    </row>
    <row r="964" spans="1:26" ht="39.75" customHeight="1" x14ac:dyDescent="0.3">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1"/>
      <c r="Z964" s="81"/>
    </row>
    <row r="965" spans="1:26" ht="39.75" customHeight="1" x14ac:dyDescent="0.3">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1"/>
      <c r="Z965" s="81"/>
    </row>
    <row r="966" spans="1:26" ht="39.75" customHeight="1" x14ac:dyDescent="0.3">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1"/>
      <c r="Z966" s="81"/>
    </row>
    <row r="967" spans="1:26" ht="39.75" customHeight="1" x14ac:dyDescent="0.3">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1"/>
      <c r="Z967" s="81"/>
    </row>
    <row r="968" spans="1:26" ht="39.75" customHeight="1" x14ac:dyDescent="0.3">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1"/>
      <c r="Z968" s="81"/>
    </row>
    <row r="969" spans="1:26" ht="39.75" customHeight="1" x14ac:dyDescent="0.3">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1"/>
      <c r="Z969" s="81"/>
    </row>
    <row r="970" spans="1:26" ht="39.75" customHeight="1" x14ac:dyDescent="0.3">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1"/>
      <c r="Z970" s="81"/>
    </row>
    <row r="971" spans="1:26" ht="39.75" customHeight="1" x14ac:dyDescent="0.3">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1"/>
      <c r="Z971" s="81"/>
    </row>
    <row r="972" spans="1:26" ht="39.75" customHeight="1" x14ac:dyDescent="0.3">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1"/>
      <c r="Z972" s="81"/>
    </row>
    <row r="973" spans="1:26" ht="39.75" customHeight="1" x14ac:dyDescent="0.3">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1"/>
      <c r="Z973" s="81"/>
    </row>
    <row r="974" spans="1:26" ht="39.75" customHeight="1" x14ac:dyDescent="0.3">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1"/>
      <c r="Z974" s="81"/>
    </row>
    <row r="975" spans="1:26" ht="39.75" customHeight="1" x14ac:dyDescent="0.3">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1"/>
      <c r="Z975" s="81"/>
    </row>
    <row r="976" spans="1:26" ht="39.75" customHeight="1" x14ac:dyDescent="0.3">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1"/>
      <c r="Z976" s="81"/>
    </row>
    <row r="977" spans="1:26" ht="39.75" customHeight="1" x14ac:dyDescent="0.3">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1"/>
      <c r="Z977" s="81"/>
    </row>
    <row r="978" spans="1:26" ht="39.75" customHeight="1" x14ac:dyDescent="0.3">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1"/>
      <c r="Z978" s="81"/>
    </row>
    <row r="979" spans="1:26" ht="39.75" customHeight="1" x14ac:dyDescent="0.3">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1"/>
      <c r="Z979" s="81"/>
    </row>
    <row r="980" spans="1:26" ht="39.75" customHeight="1" x14ac:dyDescent="0.3">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1"/>
      <c r="Z980" s="81"/>
    </row>
    <row r="981" spans="1:26" ht="39.75" customHeight="1" x14ac:dyDescent="0.3">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1"/>
      <c r="Z981" s="81"/>
    </row>
    <row r="982" spans="1:26" ht="39.75" customHeight="1" x14ac:dyDescent="0.3">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1"/>
      <c r="Z982" s="81"/>
    </row>
    <row r="983" spans="1:26" ht="39.75" customHeight="1" x14ac:dyDescent="0.3">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1"/>
      <c r="Z983" s="81"/>
    </row>
    <row r="984" spans="1:26" ht="39.75" customHeight="1" x14ac:dyDescent="0.3">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1"/>
      <c r="Z984" s="81"/>
    </row>
    <row r="985" spans="1:26" ht="39.75" customHeight="1" x14ac:dyDescent="0.3">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1"/>
      <c r="Z985" s="81"/>
    </row>
    <row r="986" spans="1:26" ht="39.75" customHeight="1" x14ac:dyDescent="0.3">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1"/>
      <c r="Z986" s="81"/>
    </row>
    <row r="987" spans="1:26" ht="39.75" customHeight="1" x14ac:dyDescent="0.3">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1"/>
      <c r="Z987" s="81"/>
    </row>
    <row r="988" spans="1:26" ht="39.75" customHeight="1" x14ac:dyDescent="0.3">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1"/>
      <c r="Z988" s="81"/>
    </row>
    <row r="989" spans="1:26" ht="39.75" customHeight="1" x14ac:dyDescent="0.3">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1"/>
      <c r="Z989" s="81"/>
    </row>
    <row r="990" spans="1:26" ht="39.75" customHeight="1" x14ac:dyDescent="0.3">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1"/>
      <c r="Z990" s="81"/>
    </row>
    <row r="991" spans="1:26" ht="39.75" customHeight="1" x14ac:dyDescent="0.3">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1"/>
      <c r="Z991" s="81"/>
    </row>
    <row r="992" spans="1:26" ht="39.75" customHeight="1" x14ac:dyDescent="0.3">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1"/>
      <c r="Z992" s="81"/>
    </row>
    <row r="993" spans="1:26" ht="39.75" customHeight="1" x14ac:dyDescent="0.3">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1"/>
      <c r="Z993" s="81"/>
    </row>
    <row r="994" spans="1:26" ht="39.75" customHeight="1" x14ac:dyDescent="0.3">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1"/>
      <c r="Z994" s="81"/>
    </row>
    <row r="995" spans="1:26" ht="39.75" customHeight="1" x14ac:dyDescent="0.3">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1"/>
      <c r="Z995" s="81"/>
    </row>
    <row r="996" spans="1:26" ht="39.75" customHeight="1" x14ac:dyDescent="0.3">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1"/>
      <c r="Z996" s="81"/>
    </row>
    <row r="997" spans="1:26" ht="39.75" customHeight="1" x14ac:dyDescent="0.3">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1"/>
      <c r="Z997" s="81"/>
    </row>
    <row r="998" spans="1:26" ht="39.75" customHeight="1" x14ac:dyDescent="0.3">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1"/>
      <c r="Z998" s="81"/>
    </row>
    <row r="999" spans="1:26" ht="39.75" customHeight="1" x14ac:dyDescent="0.3">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1"/>
      <c r="Z999" s="81"/>
    </row>
    <row r="1000" spans="1:26" ht="39.75" customHeight="1" x14ac:dyDescent="0.3">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1"/>
      <c r="Z1000" s="81"/>
    </row>
  </sheetData>
  <mergeCells count="120">
    <mergeCell ref="B87:B91"/>
    <mergeCell ref="B92:B96"/>
    <mergeCell ref="C92:H92"/>
    <mergeCell ref="C97:H97"/>
    <mergeCell ref="B32:B39"/>
    <mergeCell ref="C32:H32"/>
    <mergeCell ref="C40:H40"/>
    <mergeCell ref="I40:Q40"/>
    <mergeCell ref="C44:H44"/>
    <mergeCell ref="I44:Q44"/>
    <mergeCell ref="I58:Q58"/>
    <mergeCell ref="C58:H58"/>
    <mergeCell ref="J60:J63"/>
    <mergeCell ref="I32:Q32"/>
    <mergeCell ref="C87:H87"/>
    <mergeCell ref="I87:Q87"/>
    <mergeCell ref="I92:Q92"/>
    <mergeCell ref="I97:Q97"/>
    <mergeCell ref="C64:H64"/>
    <mergeCell ref="I64:Q64"/>
    <mergeCell ref="C72:H72"/>
    <mergeCell ref="I72:Q72"/>
    <mergeCell ref="I73:Q73"/>
    <mergeCell ref="A73:A109"/>
    <mergeCell ref="A111:A126"/>
    <mergeCell ref="C127:H127"/>
    <mergeCell ref="I127:Q127"/>
    <mergeCell ref="C128:H128"/>
    <mergeCell ref="I128:Q128"/>
    <mergeCell ref="I136:Q136"/>
    <mergeCell ref="B73:B76"/>
    <mergeCell ref="B77:B86"/>
    <mergeCell ref="B97:B109"/>
    <mergeCell ref="I121:Q121"/>
    <mergeCell ref="K123:K124"/>
    <mergeCell ref="I103:Q103"/>
    <mergeCell ref="I110:Q110"/>
    <mergeCell ref="C111:H111"/>
    <mergeCell ref="I111:Q111"/>
    <mergeCell ref="C116:H116"/>
    <mergeCell ref="I116:Q116"/>
    <mergeCell ref="C121:H121"/>
    <mergeCell ref="C103:H103"/>
    <mergeCell ref="C110:H110"/>
    <mergeCell ref="C73:H73"/>
    <mergeCell ref="C77:H77"/>
    <mergeCell ref="I77:Q77"/>
    <mergeCell ref="I8:I10"/>
    <mergeCell ref="C11:H11"/>
    <mergeCell ref="C3:H3"/>
    <mergeCell ref="C19:H19"/>
    <mergeCell ref="B3:B25"/>
    <mergeCell ref="B26:B31"/>
    <mergeCell ref="C26:H26"/>
    <mergeCell ref="I26:Q26"/>
    <mergeCell ref="A1:Q1"/>
    <mergeCell ref="C2:H2"/>
    <mergeCell ref="I2:J2"/>
    <mergeCell ref="I3:Q3"/>
    <mergeCell ref="I11:Q11"/>
    <mergeCell ref="I19:Q19"/>
    <mergeCell ref="A3:A71"/>
    <mergeCell ref="B40:B57"/>
    <mergeCell ref="B58:B63"/>
    <mergeCell ref="B64:B71"/>
    <mergeCell ref="C197:H197"/>
    <mergeCell ref="I197:Q197"/>
    <mergeCell ref="A164:A215"/>
    <mergeCell ref="C157:H157"/>
    <mergeCell ref="I157:Q157"/>
    <mergeCell ref="B190:B203"/>
    <mergeCell ref="B204:B210"/>
    <mergeCell ref="B145:B156"/>
    <mergeCell ref="B157:B162"/>
    <mergeCell ref="B164:B169"/>
    <mergeCell ref="B170:B177"/>
    <mergeCell ref="B178:B183"/>
    <mergeCell ref="B184:B189"/>
    <mergeCell ref="C164:H164"/>
    <mergeCell ref="I164:Q164"/>
    <mergeCell ref="C170:H170"/>
    <mergeCell ref="I170:Q170"/>
    <mergeCell ref="I178:Q178"/>
    <mergeCell ref="C178:H178"/>
    <mergeCell ref="C184:H184"/>
    <mergeCell ref="I184:Q184"/>
    <mergeCell ref="C190:H190"/>
    <mergeCell ref="I190:Q190"/>
    <mergeCell ref="B111:B126"/>
    <mergeCell ref="A128:A162"/>
    <mergeCell ref="B128:B144"/>
    <mergeCell ref="C145:H145"/>
    <mergeCell ref="I145:Q145"/>
    <mergeCell ref="C153:H153"/>
    <mergeCell ref="I153:Q153"/>
    <mergeCell ref="C163:H163"/>
    <mergeCell ref="I163:Q163"/>
    <mergeCell ref="C136:H136"/>
    <mergeCell ref="C141:H141"/>
    <mergeCell ref="I141:Q141"/>
    <mergeCell ref="A217:A244"/>
    <mergeCell ref="C204:H204"/>
    <mergeCell ref="I204:Q204"/>
    <mergeCell ref="C211:H211"/>
    <mergeCell ref="I211:Q211"/>
    <mergeCell ref="C216:H216"/>
    <mergeCell ref="I216:Q216"/>
    <mergeCell ref="I217:Q217"/>
    <mergeCell ref="B217:B234"/>
    <mergeCell ref="B235:B244"/>
    <mergeCell ref="C240:H240"/>
    <mergeCell ref="I240:Q240"/>
    <mergeCell ref="C217:H217"/>
    <mergeCell ref="I226:I227"/>
    <mergeCell ref="C230:H230"/>
    <mergeCell ref="I230:Q230"/>
    <mergeCell ref="K232:K233"/>
    <mergeCell ref="C235:H235"/>
    <mergeCell ref="I235:Q235"/>
    <mergeCell ref="B211:B215"/>
  </mergeCells>
  <dataValidations count="1">
    <dataValidation type="list" allowBlank="1" showErrorMessage="1" sqref="E5:E10 E12:E15 E17:E18 E20:E22 E23:F23 E24 E27:E31 E33:E34 E35:F35 E36 E37:F37 E38 E39:F39 E41:E43 E45:E49 F56:F57 E59:E63 E65:E68 E74:E76 E78:E79 E81 E83:E85 E88:E91 E93 E95:E96 E98:E102 E104:E109 E112:E114 E117:E120 E122:E125 E129:E130 E131:F131 E132:E135 E137 E139:E140 E142 E144 E146:E152 E154:E156 E158 E160:E161 E165 F166:F169 E171 F172:F175 E176:E177 E179:E183 E185:E188 E191 E193:E196 E198:E199 E200:F200 E201 F202 E203:F203 E205:E210 E212:E215 E218:E227 E231:E234 E236:E239 E241:E244" xr:uid="{00000000-0002-0000-0100-000000000000}">
      <formula1>#REF!</formula1>
    </dataValidation>
  </dataValidations>
  <hyperlinks>
    <hyperlink ref="I5" r:id="rId1" xr:uid="{00000000-0004-0000-0100-000000000000}"/>
    <hyperlink ref="K15" r:id="rId2" xr:uid="{00000000-0004-0000-0100-000001000000}"/>
    <hyperlink ref="K34" r:id="rId3" xr:uid="{00000000-0004-0000-0100-000002000000}"/>
    <hyperlink ref="M34" r:id="rId4" xr:uid="{00000000-0004-0000-0100-000003000000}"/>
    <hyperlink ref="K35" r:id="rId5" xr:uid="{00000000-0004-0000-0100-000004000000}"/>
    <hyperlink ref="K42" r:id="rId6" xr:uid="{00000000-0004-0000-0100-000005000000}"/>
    <hyperlink ref="M42" r:id="rId7" xr:uid="{00000000-0004-0000-0100-000006000000}"/>
    <hyperlink ref="K43" r:id="rId8" xr:uid="{00000000-0004-0000-0100-000007000000}"/>
    <hyperlink ref="M43" r:id="rId9" xr:uid="{00000000-0004-0000-0100-000008000000}"/>
    <hyperlink ref="I51" r:id="rId10" location="gid=637860277" xr:uid="{00000000-0004-0000-0100-000009000000}"/>
    <hyperlink ref="K51" r:id="rId11" location="gid=637860277" xr:uid="{00000000-0004-0000-0100-00000A000000}"/>
    <hyperlink ref="M51" r:id="rId12" location="gid=637860277" xr:uid="{00000000-0004-0000-0100-00000B000000}"/>
    <hyperlink ref="M52" r:id="rId13" location="gid=1593864100" xr:uid="{00000000-0004-0000-0100-00000C000000}"/>
    <hyperlink ref="K60" r:id="rId14" xr:uid="{00000000-0004-0000-0100-00000D000000}"/>
    <hyperlink ref="M61" r:id="rId15" xr:uid="{00000000-0004-0000-0100-00000E000000}"/>
    <hyperlink ref="K66" r:id="rId16" xr:uid="{00000000-0004-0000-0100-00000F000000}"/>
    <hyperlink ref="M67" r:id="rId17" xr:uid="{00000000-0004-0000-0100-000010000000}"/>
    <hyperlink ref="K68" r:id="rId18" xr:uid="{00000000-0004-0000-0100-000011000000}"/>
    <hyperlink ref="M68" r:id="rId19" xr:uid="{00000000-0004-0000-0100-000012000000}"/>
    <hyperlink ref="M69" r:id="rId20" xr:uid="{00000000-0004-0000-0100-000013000000}"/>
    <hyperlink ref="I70" r:id="rId21" xr:uid="{00000000-0004-0000-0100-000014000000}"/>
    <hyperlink ref="K70" r:id="rId22" xr:uid="{00000000-0004-0000-0100-000015000000}"/>
    <hyperlink ref="M70" r:id="rId23" xr:uid="{00000000-0004-0000-0100-000016000000}"/>
    <hyperlink ref="K71" r:id="rId24" xr:uid="{00000000-0004-0000-0100-000017000000}"/>
    <hyperlink ref="M71" r:id="rId25" location="gid=2032144769" xr:uid="{00000000-0004-0000-0100-000018000000}"/>
    <hyperlink ref="I79" r:id="rId26" xr:uid="{00000000-0004-0000-0100-000019000000}"/>
    <hyperlink ref="M80" r:id="rId27" xr:uid="{00000000-0004-0000-0100-00001A000000}"/>
    <hyperlink ref="M83" r:id="rId28" xr:uid="{00000000-0004-0000-0100-00001B000000}"/>
    <hyperlink ref="I86" r:id="rId29" xr:uid="{00000000-0004-0000-0100-00001C000000}"/>
    <hyperlink ref="M86" r:id="rId30" xr:uid="{00000000-0004-0000-0100-00001D000000}"/>
    <hyperlink ref="M94" r:id="rId31" xr:uid="{00000000-0004-0000-0100-00001E000000}"/>
    <hyperlink ref="M188" r:id="rId32" xr:uid="{00000000-0004-0000-0100-00001F000000}"/>
    <hyperlink ref="M208" r:id="rId33" xr:uid="{00000000-0004-0000-0100-000020000000}"/>
    <hyperlink ref="I219" r:id="rId34" xr:uid="{00000000-0004-0000-0100-000021000000}"/>
    <hyperlink ref="I223" r:id="rId35" xr:uid="{00000000-0004-0000-0100-000022000000}"/>
    <hyperlink ref="I234" r:id="rId36" xr:uid="{00000000-0004-0000-0100-000023000000}"/>
  </hyperlinks>
  <pageMargins left="0.31496062992125984" right="0.31496062992125984" top="0.35433070866141736" bottom="0.35433070866141736" header="0" footer="0"/>
  <pageSetup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Indicadores 2022</vt:lpstr>
      <vt:lpstr>Seguimiento Actividades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Diego Sarmiento Delgado</cp:lastModifiedBy>
  <dcterms:created xsi:type="dcterms:W3CDTF">2022-06-24T21:57:36Z</dcterms:created>
  <dcterms:modified xsi:type="dcterms:W3CDTF">2022-11-09T19:26:33Z</dcterms:modified>
</cp:coreProperties>
</file>