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yfonsecag.UBPD\Downloads\seguimientos plana de acción\2021\"/>
    </mc:Choice>
  </mc:AlternateContent>
  <xr:revisionPtr revIDLastSave="0" documentId="13_ncr:1_{7FC4CF48-57BB-480D-8FC5-A238DA62CA17}" xr6:coauthVersionLast="47" xr6:coauthVersionMax="47" xr10:uidLastSave="{00000000-0000-0000-0000-000000000000}"/>
  <bookViews>
    <workbookView xWindow="20370" yWindow="-120" windowWidth="29040" windowHeight="15840" activeTab="1" xr2:uid="{00000000-000D-0000-FFFF-FFFF00000000}"/>
  </bookViews>
  <sheets>
    <sheet name="Mapeo resultados (indicadores)" sheetId="4" r:id="rId1"/>
    <sheet name="Seguimiento actividades-PA 2021" sheetId="3" r:id="rId2"/>
  </sheets>
  <definedNames>
    <definedName name="_xlnm._FilterDatabase" localSheetId="0" hidden="1">'Mapeo resultados (indicadores)'!$A$2:$U$25</definedName>
    <definedName name="_xlnm._FilterDatabase" localSheetId="1" hidden="1">'Seguimiento actividades-PA 2021'!$A$3:$Z$136</definedName>
    <definedName name="Z_1AA942A7_4670_4435_9914_DFF4E74304C2_.wvu.FilterData" localSheetId="1" hidden="1">'Seguimiento actividades-PA 2021'!$A$3:$Z$136</definedName>
    <definedName name="Z_408D1F73_9512_405B_8667_B88E64D92555_.wvu.FilterData" localSheetId="1" hidden="1">'Seguimiento actividades-PA 2021'!$A$3:$Z$136</definedName>
  </definedNames>
  <calcPr calcId="191029"/>
  <customWorkbookViews>
    <customWorkbookView name="Filtro 2" guid="{907BB068-7498-44FD-99B0-394297989290}" maximized="1" windowWidth="0" windowHeight="0" activeSheetId="0"/>
    <customWorkbookView name="Filtro 1" guid="{02DE0F8C-DC00-4E5D-AAD8-F954F765B94A}"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 i="4" l="1"/>
  <c r="S3" i="4"/>
  <c r="T16" i="4" l="1"/>
  <c r="S16" i="4"/>
  <c r="T17" i="4" l="1"/>
  <c r="S17" i="4"/>
  <c r="T18" i="4" l="1"/>
  <c r="S18" i="4"/>
  <c r="T19" i="4" l="1"/>
  <c r="S19" i="4"/>
  <c r="S22" i="4" l="1"/>
  <c r="S23" i="4" l="1"/>
  <c r="T20" i="4" l="1"/>
  <c r="S20" i="4"/>
  <c r="T15" i="4"/>
  <c r="S15" i="4"/>
  <c r="S14" i="4"/>
  <c r="T14" i="4"/>
  <c r="T12" i="4"/>
  <c r="S12" i="4"/>
  <c r="T7" i="4" l="1"/>
  <c r="S7" i="4"/>
  <c r="T5" i="4" l="1"/>
  <c r="S5" i="4"/>
  <c r="T4" i="4" l="1"/>
  <c r="S4" i="4"/>
  <c r="S21" i="4" l="1"/>
  <c r="S24" i="4" l="1"/>
  <c r="T10" i="4" l="1"/>
  <c r="S10" i="4"/>
  <c r="T9" i="4" l="1"/>
  <c r="S9" i="4"/>
  <c r="T8" i="4" l="1"/>
  <c r="S8" i="4"/>
  <c r="T24" i="4" l="1"/>
  <c r="L24" i="4" l="1"/>
  <c r="K24" i="4"/>
  <c r="L23" i="4"/>
  <c r="K23" i="4"/>
  <c r="L22" i="4"/>
  <c r="K22" i="4"/>
  <c r="K21" i="4"/>
  <c r="L19" i="4"/>
  <c r="K19" i="4"/>
  <c r="L17" i="4"/>
  <c r="K17" i="4"/>
  <c r="L16" i="4"/>
  <c r="K16" i="4"/>
  <c r="L15" i="4"/>
  <c r="K15" i="4"/>
  <c r="L14" i="4"/>
  <c r="K14" i="4"/>
  <c r="L12" i="4"/>
  <c r="K12" i="4"/>
  <c r="L10" i="4"/>
  <c r="K10" i="4"/>
  <c r="L9" i="4"/>
  <c r="K9" i="4"/>
  <c r="L8" i="4"/>
  <c r="K8" i="4"/>
  <c r="L7" i="4"/>
  <c r="K7" i="4"/>
  <c r="L5" i="4"/>
  <c r="K5" i="4"/>
  <c r="L4" i="4"/>
  <c r="K4" i="4"/>
  <c r="L3" i="4"/>
  <c r="K3" i="4"/>
</calcChain>
</file>

<file path=xl/sharedStrings.xml><?xml version="1.0" encoding="utf-8"?>
<sst xmlns="http://schemas.openxmlformats.org/spreadsheetml/2006/main" count="1337" uniqueCount="1005">
  <si>
    <t>Seguimientos trimestrales 2020</t>
  </si>
  <si>
    <t>Transformaciones</t>
  </si>
  <si>
    <t>Fecha de inicio</t>
  </si>
  <si>
    <t>Subdirección de Gestión Humana</t>
  </si>
  <si>
    <t>Oficina de Gestión del Conocimiento</t>
  </si>
  <si>
    <t>Dirección Técnica de Participación, Contacto con las Víctimas y Enfoques Diferenciales</t>
  </si>
  <si>
    <t>Dirección Técnica de Información, Planeación y Localización para la Búsqueda</t>
  </si>
  <si>
    <t>Oficina Asesora de Comunicaciones y Pedagogía</t>
  </si>
  <si>
    <t>Subdirección Administrativa y Financiera</t>
  </si>
  <si>
    <t>Oficina Asesora Jurídica</t>
  </si>
  <si>
    <t>Oficina Asesora de Planeación</t>
  </si>
  <si>
    <t>Secretaría General</t>
  </si>
  <si>
    <t>Subdirección de Análisis, Planeación y Localización para la Búsqueda</t>
  </si>
  <si>
    <t>Subdirección General Técnica y Territorial</t>
  </si>
  <si>
    <t>Supuestos</t>
  </si>
  <si>
    <t>Si mantenemos una comunicación fluida y permanente sobre nuestras decisiones y avances misionales…</t>
  </si>
  <si>
    <t>Si dirigimos, coordinamos y contribuimos, atendiendo a las necesidades y expectativas de los grupos de interés…</t>
  </si>
  <si>
    <t>Si la UBPD organiza el proceso de búsqueda y define los lineamientos de la búsqueda humanitaria…</t>
  </si>
  <si>
    <t>1.1 Fortalecer y evaluar la cultura institucional de la UBPD basada en la comunicación interna a nivel central y territorial de forma fluida y permanente.</t>
  </si>
  <si>
    <t>1.2 Garantizar las condiciones de participación y fortalecimiento de las personas y las organizaciones que buscan, en todas las etapas del proceso de búsqueda de personas dadas por desaparecidas.</t>
  </si>
  <si>
    <t>1.3 Visibilizar y generar impacto en la opinión pública sobre las acciones humanitarias en los procesos de búsqueda de la UBPD.</t>
  </si>
  <si>
    <t>2.1 Obtener información útil para los procesos humanitarios de búsqueda, procesarla, analizarla y utilizarla de manera efectiva, garantizando su seguridad y disponibilidad.</t>
  </si>
  <si>
    <t>2.2 Desarrollar estrategias de búsqueda, ya sea de manera directa y/o conjunta, que prioricen, agilicen y monitoreen las acciones humanitarias, bajo el enfoque territorial y los enfoques diferenciales.</t>
  </si>
  <si>
    <t>2.3 Construir colectivamente y transferir conocimiento y aprendizajes sobre lo que implica técnica, jurídica y administrativamente el proceso de búsqueda humanitaria de personas dadas por desaparecidas.</t>
  </si>
  <si>
    <t>3.1 Hacer exigibles las acciones de articulación en el marco de los procesos humanitarios de búsqueda.</t>
  </si>
  <si>
    <t>3.2 Operativizar el Plan Nacional de Búsqueda, PNB, como propósito común con las entidades territoriales, entidades y organismos nacionales y organizaciones internacionales implicadas en la búsqueda.</t>
  </si>
  <si>
    <t>Dirección Técnica de Prospección, Recuperación e Identificación.</t>
  </si>
  <si>
    <t>Equipo de Cooperación y Alianzas</t>
  </si>
  <si>
    <t>Seguimiento al Plan estratégico y Plan de acción 2021 de la Unidad de Búsqueda de Personas dadas por Desaparecidas - UBPD</t>
  </si>
  <si>
    <t>PLAN ESTRATÉGICO 2020-2023</t>
  </si>
  <si>
    <t>PLAN DE ACCIÓN 2021 - ACTIVIDADES</t>
  </si>
  <si>
    <t>Estrategias</t>
  </si>
  <si>
    <t>Actividades 2021</t>
  </si>
  <si>
    <t>Responsable directo de la actividad</t>
  </si>
  <si>
    <t>Responsables asociados de la actividad</t>
  </si>
  <si>
    <t>Fecha de finalización</t>
  </si>
  <si>
    <t>Avance cualitativo
 Primer trimestre de 2021</t>
  </si>
  <si>
    <t>Retroalimentación OAP 
Primer trimestre de 2021</t>
  </si>
  <si>
    <t>Avance cualitativo
Segundo trimestre de 2021</t>
  </si>
  <si>
    <t>Retroalimentación OAP 
Segundo trimestre de 2021</t>
  </si>
  <si>
    <t>Avance cualitativo
Tercer trimestre de 2021</t>
  </si>
  <si>
    <t>Retroalimentación OAP 
Tercer trimestre de 2021</t>
  </si>
  <si>
    <t>Avance cualitativo
Cuarto trimestre de 2021</t>
  </si>
  <si>
    <t>Retroalimentación OAP 
Cuarto trimestre de 2021</t>
  </si>
  <si>
    <t>Logros y dificultades 2021</t>
  </si>
  <si>
    <r>
      <rPr>
        <sz val="10"/>
        <color theme="1"/>
        <rFont val="Arial"/>
        <family val="2"/>
      </rPr>
      <t xml:space="preserve">La UBPD logra </t>
    </r>
    <r>
      <rPr>
        <b/>
        <u/>
        <sz val="10"/>
        <color theme="1"/>
        <rFont val="Arial"/>
        <family val="2"/>
      </rPr>
      <t xml:space="preserve">reconocimiento, confianza y legitimidad </t>
    </r>
    <r>
      <rPr>
        <sz val="10"/>
        <color theme="1"/>
        <rFont val="Arial"/>
        <family val="2"/>
      </rPr>
      <t>con los actores interesados en su labor.</t>
    </r>
  </si>
  <si>
    <t>1. Validar con los servidores y servidoras el documento y mapa de caracterización de la Cultura de la UBPD.</t>
  </si>
  <si>
    <t>Oficina de Gestión del Conocimiento, Subdirección de Gestión Humana</t>
  </si>
  <si>
    <t>Para el desarrollo de esta actividad la OGC cuenta con el apoyo de la consultoría contratada vía OIM cuyo objeto es construir la caracterización de la cultura organizacional de la UBPD, que permita identificar aspectos a transformar, en concordancia con las apuestas estructurales de cambio de la Unidad de Búsqueda. Esta caracterización se concretó a través de un mapa y su documento explicativo, que da cuenta de los aspectos culturales identificados por los servidores y servidoras de la Unidad. De esta manera, de acuerdo con el cronograma de trabajo planteado con las consultoras, durante los meses de enero a marzo de 2021 se desarrollaron 16 sesiones de presentación del mapa de la cultura de la UBPD para explicar y validar la caracterización de la cultura organizacional de la entidad. Estas sesiones se realizaron en grupos abiertos a toda la Unidad, también se hizo la presentación con el equipo directivo y con la dirección general. 
 El resultado de este trimestre es la modificación y validación del mapa de la cultura que fue entregado en el mes de diciembre 2020, producto de las sesiones de validación y retroalimentación y la modificación del documento con la narrativa de la cultura. Este proceso de validación del mapa de la cultura de la UBPD. 
 Se encuentran las siguientes evidencias: 
 • 12.02.2020. Informe de los resultados de la caracterización de la cultura_COMENTARIOS AJUSTADOS Donde se encuentra el documento de caracterización de la Cultura de la UBPD que contiene el mapa de la cultura y la narrativa, que ha sido la base para el ejercicio de validación durante el presente trimestre. 
 • 18.12.2020 Producto 1. Documento con el avance de la caracterización que incluya identificación de la estructura profunda del sistema cultural. 
 • Producto 1. Relatorías de las sesiones de Comité realizadas hasta la fecha. 
 • Producto 2. Material (pedagógico y logístico) para apoyar la implementación de las sesiones realizadas hasta la fecha.
 • Producto 1. Estrategia de socialización (Ajustado)</t>
  </si>
  <si>
    <t>2. Analizar e identificar oportunidades de transformación.</t>
  </si>
  <si>
    <t>"Entre enero a marzo de 2021 se realizó el proceso de validación del mapa de la cultura que contribuye a la construcción del documento de análisis de oportunidades, para lo cual se cuenta con una agenda de trabajo en grupos con participación voluntaria. Se identificaron a partir del mapa dinámicas y oportunidades de transformación con las cuales se pueden tener iniciativas de intervención, lo cual permitirá en los siguientes meses la construcción colectiva de las propuestas de transformación cada uno de los grupos analizará las oportunidades y formulará estrategias de transformación. 
 Se encuentran las siguientes evidencias: 
 02.03.2021 Priorización y círculos de trabajo: este documento contiene la agenda de trabajo de los grupos en los que se está realizando el análisis de oportunidades y formulación de las estrategias de transformación de la cultura de la UBPD.
 8.1 29.03.02021 Documento de análisis de oportunidades y dinámicas del mapa, a partir del que se diseña la estrategia de transformación"</t>
  </si>
  <si>
    <t>Se demuestra el avance en actividades mediante la presentación de reuniones adicionales y resultados que modifican el mapa de cultura, relacionados con la actividad anterior, se avanzó en la identificación y análisis de oportunidades de transformación, para las posteriores propuestas.
En las evidencias no se cuenta con el segundo documento, por lo cual no fue posible identificar las oportunidades identificadas.
"8.1 29.03.02021 Documento de análisis de oportunidades y dinámicas del mapa, a partir del que se diseña la estrategia de transformación"</t>
  </si>
  <si>
    <t>3. Diseñar e implementar y ajustar estrategias de transformación.</t>
  </si>
  <si>
    <t>A pesar de que ha habido avance en el diseño de estrategias de transformación y se han tenido espacios para el diseño de estrategias de transformación cuyo cronograma se encuentra en desarrollo. El proceso presenta un retraso en la consolidación de estrategias debido a que se prolongaron los tiempos de validación del Mapa de la Cultura de la UBPD. Se conformaronuna mesas de trabajo que reune y cordina las actividades de relacionamiento para optimizar esfuerzos y recursos y evitar duplicaciones, los integrantes del comité básico de cultura han venido participando en las sesiones de trabajo con el grupo de relacionamiento que ha derivado en la articulación con la consultoría de comunicación para la paz con el ánimo de aunar esfuerzos en transformaciones relacionadas con la comunicación interna. 
 Se encuentran como evidencias: Actas de Reunión del grupo de relacionamiento.</t>
  </si>
  <si>
    <t>La actividad es dependiente de las anteriores, quizás se deba modificar su fecha de inicio pues sin los insumos de las anteriores no es fácil su desarrollo.
Importante generar las acciones necesarias para no continuar retrasando su desarrollo y obtener el objetivo esperado.</t>
  </si>
  <si>
    <t>4. Realizar la caracterización de los equipos programados para el 2021 en el tema de relacionamiento y comunicación.</t>
  </si>
  <si>
    <t>SGTT (DTM y ET) y SG</t>
  </si>
  <si>
    <t xml:space="preserve">"Se llevo a cabo una reunión de presentación de resultados de las caracterizaciones realizadas en 2020 a la SGTT con el fin de avanzar y proyectar acciones desde la Subdirección General  en 2021. La OGC considera que se debe hacer una profundización en estos resultados y analizar detenidamente las oportunidades de transformación del relacionamiento a partir de ellas, la idea es trabajar cordinadamente con la Subdirección con miras al diseño de un modelo de relacionamiento orgánico y pertinente que incluya lineamentos relacionales para la articulación entre los ET , DTM y la misma Subdirección. En el periodo que se reporta se llevaron a cabo las caracterizaciones a los equipos territoriales (ET) de Florencia (Caquetá) y Apartadó (en la subregión del Urabá Antioqueño).  La coordinación  con los ET se realizó a través de la SGTT. Las caracterizaciones se prepararon con los coordinadores/as de los ET y se realizaron contando con la disposición y apertura de los integrantes de los equipos. Los resultados cualitativos se encuentran en proceso de sistematización. Se proyectan sesiones virtuales de presentación de resultado preliminares, las cuales se modificaron de acuerdo al cronograma teniendo en cuenta los tiempos de descanso compensados por la semana santa. Se prepararon los insumos para estas reuniones (presentaciones). Los respectivos informes estan en proceso de revisión. 
Se encuentran las siguientes evidencias: 
1. 20210211_ Preparación caracterización ET Caquetá
2. 20210217_ Preparación caracterización ET Apartadó
3. 20210224_ Preparación caracterización ET Caquetá con SGTT
4. 20210310_ Reunión preparación caracterización ET Yopal
5. 20210311_ Preparación caracterización ET Apartadó con SGTT
6. 20210319_ Retroalimentación caracterización ET Caquetá
7. 20210331_ Rutas drive informes no finales
8. 20211503_ Reunión con Indicadores Planeación y visión ET Apartadó
9. 20212603_ Presentacion Caqueta
10. 20213103_ Presentacion Apartado"
</t>
  </si>
  <si>
    <t>La presente es una actividad de desarrollo durante todo el año, hay un representativo avance en el trabajo con equipos de la UBPD presentando resultados de de la previa caracterización.
es importante que la profundización en los resultados no afecte la programación esperada para la actividad.
Es posible conocer el documento de estrategia o donde se defina el alcance de la actividad?  Para efectos de un adecuado seguimiento, pues por ejemplo se habla de "equipos programados para 2021", pero no nos es fácil identificar esa programación.</t>
  </si>
  <si>
    <t>5. Implementar las actividades acordadas con los equipos de la UBPD para mejorar el relacionamiento, la comunicación y la articulación entre las áreas.</t>
  </si>
  <si>
    <t xml:space="preserve">"Tal como se acordó en 2020, durante el primer trimestre de este año se facilitó/acompañó una sesión de trabajo con el grupo de Gestión de Gestión Documental y profesionales/analistas y técnicos de la SGTT que tienen a su cargo el tema. Se apoyó y asesoró el diseño de estructura y elaboración de contenidos de un instructivo con preguntas frecuentes sobre gestión documental el cual contó con aportes de la Subdirección de Gestión de Información y la SGTT, además de la líder del Grupo. Está pendiente la versión final. De otro lado, se avanzó con la recomendación hecha al Grupo y respecto a la relación del equipo de correspondencia con el resto de áreas de la UBPD referida al diseño de tips sobre radicación y entrega de correspondencia. Con integrantes del Grupo y el equipo se revisó el material para su divulgación.Los avances proyectados según cronograma para esta actividad presentarn un retraso debido a que el equipo no estaba completo por los  descanso de semana santa. Los acuerdos identificados en la Mesa de Trabajo entre el Grupo de Servicio al Ciudadano y la SGTT serán desarrollados a partir de abril. Una vez se realice la Mesa de Trabajo entre el Grupo de Gestión Documental y la SGTT, y se hará una sesión de seguimiento a los acuerdos de trabajo entre el Grupo de Servicio al Ciudadano y la SGTT.
Se encuentran las siguientes evidencias: 
1. 20210202_ Competencias y articulacion de la GD UBPD
2. 20210203_ Reunión Competencias Gestión Documental
3. 20210216_ Revisión preguntas frecuentes 
4. 20210325_ Tips Gestión Documental"
</t>
  </si>
  <si>
    <t>Se observa avance específico en trabajo con el equipo de gestión documental y la SGTT.
En el reporte se hace referencia a "tal como se acordó en 2020...", es posible conocer la programación que se tiene definida para implementar este año en acciones de acompañamiento a grupos internos de trabajo?</t>
  </si>
  <si>
    <t>6. Socializar con contratistas y terceros el carácter humanitario de la UBPD.</t>
  </si>
  <si>
    <t xml:space="preserve">"Durante el primer trimestre quedaron preparadas, programadas y con sus respectivos insumos gráficos y de libreto las jornadas de sensibilización para el equipo de correspondencia -472. Las mismas han sufrido retrasos y reprogramación debido a que  la UBPD estaba en proceso de renovación del contrato con 472.  Las jornadas (en dos grupos) están pactadas para la tercera semana de abril. Con la SubDirectora Administrativa y Financiera se acordó llevar a cabo, conjuntamente con el Grupo de Servicio al Ciudadano, jornadas de sensibilización, cubiendo el nivel central y territorial, al personal de cafeteria, vigilancia, y conducción. También se incluirá al Operador Logístico. Una vez realizada la sensibilización al equipo de 472 se organizará la propuesta metodológica y temática, en conversación con líderes y lideresas de grupo para adelantar las jornadas desde junio 2021. 
Se encuentran las siguientes evidencias: 
1. 20210203_ Reunión con Subdirectora Administrativa y Financiera
2. 20210219_ Reunión preparación sensibilización
3. 202010324_ Presentación sensibilizacion con terceros 472"
</t>
  </si>
  <si>
    <t>Al igual que en la actividad anterior se reportan actividades de avance con grupos específicos de la Unidad, que dan cuenta del desarrollo adecuado y además se presentan evidencias que soportan dichas acciones, sin embargo, es necesario conocer la programación o alcance o los demás grupos con los que se espera trabajar durante la vigencia y las fechas esperadas.</t>
  </si>
  <si>
    <t>7. Desarrollar el sistema de mediación y manejo de conflictos y atender la mediación de conflictos específicos.</t>
  </si>
  <si>
    <t>Subdirección de Gestión Humana, Oficina de Gestión del Conocimiento</t>
  </si>
  <si>
    <t>Todas las dependencias</t>
  </si>
  <si>
    <t xml:space="preserve">En este periodo se reporta con un solo contenido el desarrollo de las actividades 7, 8 y 9 dado que todas ellas hacen parte del proyecto de  Comunicación para la paz. Quedó definida la ficha de seguimiento UBPD-OIM de los contenidos de la consultoría.  Se realizó el proceso de contratación con toda la documentación requerida.  Se acordó una estructura de supervisión y seguimiento con espacios diferenciados, por un lado, entre las consultoras y expertos técnicos de las áreas. Y entre estos  ET y las jefas de la Subdirección de Gestión Humana y la Oficina de Gestión de Conocimiento, se hará una reunión mensual  de seguimiento entre la UBPD, las consultoras, OIM y la embajada Suiza. El proyecto aprobado tiene dos grandes ejes: a). Desarrollar habilidades para dar y recibir retroalimentación y manejar conflictos; b). Construir e implementar los sistemas de retroalimentación y manejo de conflictos. Las consultoras ya presentaron su informe mensual con avances en materia de diálogos restaurativos. Actualmente se discute un listado de criterios para identificar los conflictos que se abordarán. Se está revisando la propuesta para el seguimientoy monitoreo. Está listo el cronograma de trabajo anual, tiempo de duración del proyecto. 
Se encuentran las siguientes evidencias: 
1. 20200119_ Ficha proyecto español
2. 20200120_Presupuesto
3.  20210201_ TDR recibidos OIM
4. 20210331_  Estrategia SME CPP
5. 20210331_ Paper caracterización complementaria CPP
6. 20210331_ Presentación consultoria CPP
7. 20210331_ UBPD Informe de actividades CPP 
8. 20210219_ Seguimiento consultoras ET
9. 20210226- Seguimiento consultoras ET
10. 20210305 Seguimiento consultoras ET
11. 20210312 Seguimiento consultoras ET
12. 20210319 Seguimiento consultoras ET
13. 20210326 Seguimiento consultoras ET
14. 20210222 Seguimiento al seguimiento
15. 20210301 Seguimiento al seguimiento
16. 20210308 Seguimiento al seguimiento
</t>
  </si>
  <si>
    <t>Dentro del proyecto de comunicación para la paz se realizó la contratación para avanzar en el desarrollo del mismo, se establecieron la estructura de supervisión, reuniones de seguimiento y estructura de trabajo.
Sugerimos reportar en estos avances el cronograma y su seguimiento efectivo.
Aunque entendemos la integralidad del proyecto es necesario conocer el desarrollo de cada una de las actividades, por lo que a futuro el reporte debe incluir el avance específico en:
-Sistema de manejo de conflictos
-Formación de multiplicadores
-Sistema de retroalimentación</t>
  </si>
  <si>
    <t>8. Formar a multiplicadores de la convivencia empática y la comunicación no violenta.</t>
  </si>
  <si>
    <t>Contenida en el reporte de actividad 7</t>
  </si>
  <si>
    <t>9. Definir e implementar el sistema de retroalimentación de la UBPD.</t>
  </si>
  <si>
    <t>10. Realizar espacios de diálogo "Debates &amp; Escuchémonos" sobre: 1) los aprendizajes del proceso de búsqueda generados en los últimos tres años en la UBPD con un énfasis particular en la experiencia de los equipos territoriales; 2) las experiencias de las personas que buscan (familiares, allegados, organizaciones, comunidades) de forma que podamos en lo concreto reconocer, valorar, aprender y conjugar nuestro trabajo a su experiencia, conocimiento y aprendizajes; 3) las temáticas que emergen alrededor de la búsqueda de las personas dadas por desaparecidas en Colombia y en el mundo que centros académicos nos puedan compartir y que puedan tener un alcance nacional e internacional. Actividad articulada con el Plan de Capacitación Institucional (PIC); y 4) las experiencias de aprendizajes derivados de los trabajos coordinados entre las diferentes áreas.</t>
  </si>
  <si>
    <t xml:space="preserve">"Durante el primer trimestre se avanzó en la generación de una programación y metodologías  de los Espacios de Dialogo “Debates y Escuchémonos”. Dado que el objetivo es articular esta iniciativa con otros proyectos que lleva a cabo la OGC (memoria Institucional, documentación de aprendizajes, trabajos de relacionamiento Interno, caracterización de Grupos de Interés), y dado que nos interesa dentificar los aprendizajes del proceso de búsqueda humanitario de las personas dadas por desaparecidas, se  decidió focalizar las temáticas en los resultados de la UBPD en los últimos años. Esto implica que nuestros espacios de Diálogo  estarán enfocados en el análisis de los siguientes procesos: i) la recuperación de 24 cuerpos en el cementerio municipal de San Agustín en Samaná, Caldas; ii) la recuperación de un cuerpo en el corregimiento de Pijiguay, en el municipio de Ovejas, Sucre; iii) la recuperación de tres cuerpos en el municipio de Facatativá, Cundinamarca; iv) la recuperación de 5 cuerpos en los municipios de San José del Fragua y Montañitas, Caquetá; v) los rencuentros realizados en Arauca, Medellín y Pereira; vi) las entregas dignas realizadas en Villavicencio, San José del Guaviare, y Granada. 
Es importante aclarar que la realización de los anteriores Espacios de Dialogo está sujeta a la disponibilidad de los funcionarios y funcionarias de la UBPD. Por lo demás también es posible realizar espacios para colocar en discusión otros temas relacionados con las experiencias de las personas que buscan y con temáticas de interés estratégico y coyuntural sobre la búsqueda de las PDD en el contexto y en razón del conflicto en Colombia. "
</t>
  </si>
  <si>
    <t>Consideramos importante la planeaci´pin inicial para la ejecución de los espacios de diálogo, un documento de metodología y la programación facilitan tanto la priorización y organización de los espacios, como el seguimiento eficaz que se pueda hacer a los mismos.
Es importante relacionar los documentos como evidencias de dicho avance, además, iniciar con el agendamiento conjunto con las personas de la UBPD o externos que vayan a participar para poder garantizar la realización de los espacios adecuadamente.</t>
  </si>
  <si>
    <t>11. Coordinar y elaborar la segunda fase del glosario de la UBPD.</t>
  </si>
  <si>
    <t>En la construcción del glosario, a 31 de marzo de 2021 se cuentan con 241 términos propios de la búsqueda humanitaria y extrajudicial. 38 de ellos con una definición final, 130 en proceso de construcción y 31 sin definicion.
 Soporte: 2021-03-16 Glosario.xlsx
 Se coordinó la divulgación del mapa ontológico, herramienta relacional de términos de la UBPD. En el primer trimestre del año se elaboró un video para presentar a todos los servidres ys ervidoras de la UBPD, el cual está proximo a divulgar
 Soporte: 20210329_mapa ontológico.mp4</t>
  </si>
  <si>
    <t>Se observa avance en las actividades planteadas y se relacionan las evidencias adecuadas del mismo.
Para facilitar lectura y seguimiento sugerimos la explicación de en qué consiste la segunda fase del glosario y cuál es el alcance esperado?</t>
  </si>
  <si>
    <t>12. Implementar el directorio de saberes.</t>
  </si>
  <si>
    <t>Se avanzó en la coordinación con el web master de la intranet (OACP), los archivos y la página web del directorio de saberes que se terminó de diseñar en 2020, ya se tiene lista la herramienta para divulgación por intranet. 
 Se encuentran las siguientes evidencias: 
 1. Formulario en Google Form Directorio GC - Diligenciamiento para la inscripción al Directorio de Saberes y Conocimientos.
 2. Documento para acceder al dominio editable de pagina Web donde se encuentra alojado el Directorio de Saberes y Conocimientos.</t>
  </si>
  <si>
    <t>Se evidencia avance en el cumplimiento de la actividad y los soportes son evidencia clara del reporte.
Se tiene algún cronograma o fechas esperadas de publicación? una vez se publique se tienen previstas actividades adicionales o complementarias? esto porque la actividad se tiene para todo el año y parece por los avances que se puede cumplir con anterioridad.</t>
  </si>
  <si>
    <t>13. Avanzar en la catalogación y divulgación del centro documental Aluna y continuar con los "recomendados de la semana".</t>
  </si>
  <si>
    <t>Avances en ADQUISICIONES:en el primer trimestre del año se incluyeron 5 nuevos libros al Centro Documental Aluna. Se encuentra como evidencia una tabla con todas las adquisiciones desde el año 2020.
 Se encuentra como evidencia: nuevas adquisiciones.xlsx
 Avances en CATALOGACIÓN: Se avanzó en la catalogación del centro documental Aluna, se terminó de catalogar todos los libros del CNMH. Actualmente se cuenta con 83 registros de aproximadamente 300.
 Se encuentra como evidencia: Base de catalogación_Centro documental.xlsx
 PRESTAMO: No se realizaron prestamos en el periodo asignado
 DIVULGACION LIBRO DE LA SEMANA: se realizó y publicó una infografía sobre el libro: "herramientas para el liderazgo y la gestión territorial: "hacia la búsqueda integral de los desaparecidos forzadamente en Colombia".
 Se encuentra como evidencia: 31-03-21_libro de la semana.png</t>
  </si>
  <si>
    <t>Reporte detallado de las acciones del periodo, se agradece la relación de evidencias.
Es una actividad permanente durante el año.
La divulgación del libro de la semana se hace con periodicidad semanal? en caso afirmativo deberíamos contar con la evidencia de todos los que se han presentado.</t>
  </si>
  <si>
    <t>14. Desarrollar el Plan de Inducción y Capacitación, PIC 2021 en sus tres componentes: inducción, reinducción y programa de capacitación.</t>
  </si>
  <si>
    <t>SGTT (DTM y ET)</t>
  </si>
  <si>
    <r>
      <rPr>
        <b/>
        <sz val="9"/>
        <color theme="1"/>
        <rFont val="Arial"/>
        <family val="2"/>
      </rPr>
      <t xml:space="preserve">OGC:
</t>
    </r>
    <r>
      <rPr>
        <sz val="9"/>
        <color theme="1"/>
        <rFont val="Arial"/>
        <family val="2"/>
      </rPr>
      <t xml:space="preserve">Para identificar las necesidades de capacitacion de los servidores y servidoras de la UBPD , asi como las sugerencias en el Plan Institucional de Capacitación se realizó un instrumento.
Se encuentra como evidencia:
Encuesta de satisfacción del Plan Institucional de Capacitación 2020: que fue aplicada en el mes de febrero del 2021 (290 respuestas) con el ánimo de recoger percepciones, comentarios, observaciones y recomendaciones respecto a la implementación del PIC en el 2020 y derivado de ello contamos con un acervo importante de información que nutre la retroalimentación y los retos que nos planteamos superar durante la implementación del PIC 2021. Disponible en: https://docs.google.com/forms/d/18rBoo9NkgXEJk5Z2JlLIJKwWoNd3Iq-tETQsDrQxYWg/edit#responses  
</t>
    </r>
    <r>
      <rPr>
        <b/>
        <sz val="9"/>
        <color theme="1"/>
        <rFont val="Arial"/>
        <family val="2"/>
      </rPr>
      <t xml:space="preserve">SGH:
</t>
    </r>
    <r>
      <rPr>
        <sz val="9"/>
        <color theme="1"/>
        <rFont val="Arial"/>
        <family val="2"/>
      </rPr>
      <t>Se están realizando ajustes por parte de la Oficina de Gestión de Conocimiento al Plan Institucional de Capacitación 2021. Respecto a las inducciones se realizaron las iniciales de la Subdirección de Gestión Humana a los servidores y servidoras posesionados en los meses de enero, febrero y marzo. (Anexo:14.Plan Institucional de Capacitación)</t>
    </r>
  </si>
  <si>
    <t>Se observa avance en el desarrollo de acciones propias de la actividad a cumplir.
Respecto al programa de inducciones recordamos la necesidad de organizar las evidencias de manera clara y relacionarlas en el reporte.
Con el ánimo de realizar un objetivo seguimiento de la actividad, solicitamos aclarar el alcance de la actividad, en especial al decir "Desarrollar el PIC 2021", hace referencia a la imlementación de los 3 componentes mencionados? en dicho caso es conveniente que se relacione dicho plan y con base en su cronograma realizar el reporte y seguimiento.</t>
  </si>
  <si>
    <t>15. Divulgar los resultados generales de la encuesta de Clima Laboral 2020.</t>
  </si>
  <si>
    <t>Desde la Subdirección de Gestión Humana se han realizado Jornadas de Fortalecimiento Administrativo, en donde se han socializado los resultados del Clima Laboral general de la unidad y de cada dependencia. Estas jornadas se han llevado a cabo en Cúcuta, Medellín, Quibdó y en la Subdirección de Gestión Humana. Así mismo, se remitió correo a las áreas para agendar la jornada de fortalecimiento para el segundo trimestre del año 2021. Por último se remitió informe a la Dirección General (Anexo:15. Divulgación Clima Laboral)</t>
  </si>
  <si>
    <t>Se ha dearrollado la actividad de divulgación en dependencias y ewuipos de la UBPD y se presentan las jornadas que se espera desarrollar en el siguiente rrimeestre.   Adicionalmente reportan la presentación de resultados y el memorando de informe a Dirección General.
Se sugiere trabajar una tabla en excel con los registros de jornadas realizadas y programadas, que faciliten tanto la rganización como el seguimiento de las mismas.
La fecha de inicio reportada está bien o debemos ajustar?</t>
  </si>
  <si>
    <t>16. Desarrollar las actividades de gestión administrativa, bienestar y SG-SST.</t>
  </si>
  <si>
    <t>En los meses de enero a marzo se llevó a cabo la encuesta de Satisfacción de las actividades de la SGH, con el fin de ser insumo para la elaboración de los Planes de Bienestar Social y Estímulos, plan de trabajo SG-SST y Plan institucional de Capacitación. Desde bienestar se ha realizado el acercamiento de las cajas de compensación con las diferentes sedes territoriales (Cúcuta, Medellín Quibdó). Adicionalmente se realizó divulgación de la carta de valores y clima laboral de forma presencia y por correo electrónico. Por último se enviaron mensajes de conmemoración por el día de la mujer, convenios activos de la UBPD, subsidio familiar, entre otros.
 Desde el Sistema de Gestión de Seguridad y Salud en el trabajo se socializaron los formatos, planes, políticas y protocolos del sistema, se elaboró Plan de trabajo, se envió tips de cuidado ante el COVID, se realizó convocatoria de Brigadistas, se llevo acabo mesa de trabajo con OTIC y SAF sobre no conformidades y recomendaciones de la auditoria externa 2020. Se elaboró Planes de emergencia. 
 Por último la gestión administrativa se ha venido realizando por medio del pago de nomina, comisiones e implementación del Plan estratégico de Talento Humano. (Anexo.16. Actividades de Gestión Administrativa)</t>
  </si>
  <si>
    <t>Se presenta desarrollo de actividades en los 3 frentes, gestión administrativa, bienestar y SG-STT.
Para futuros reportes puede ser útil relacionar (puede se ren una tabla de excel) información el detalle del avance respecto a la socialización de formatos, planes, poíticasentre otros, para poder incluso presentar las evidencias de dicho avance.
La fecha de inicio reportada está bien o debemos ajustar? pues esta es una actividad de cumplimiento permanente para la SGH.</t>
  </si>
  <si>
    <t>17. Desarrollar las conversaciones que cuidan en cada uno de los equipos de la UBPD.</t>
  </si>
  <si>
    <t>En los meses de enero a marzo se llevaron a cabo 20 conversaciones que cuidan</t>
  </si>
  <si>
    <t>Agradecemos el detalle en el informe adjunto, la matriz facilita conocer los grupos, las fechas, temáticas y la forma en que se estpan desarrollando (virtual, presencial), puede ser adecuado conocer la información extraída de dicha actividad y analizar también si ha sido un obstáculo o ha facilitado el trabajo.  Sin embargo, la matriz sola como evidencia puede no ser aceptada, es importante tener listados de asistencia, actas, pantallazos etc...</t>
  </si>
  <si>
    <t>18. Realizar procesos de atención individual (línea habla y escucha).</t>
  </si>
  <si>
    <t>De enero a marzo se han realizado 223 sesiones para 76 servidores y servidoras de la línea de escucha y habla. De estos casos, 24 han sido por seguimiento emocional por casos de Covid. (Anexo: Carpeta 18. Línea de escucha y habla)</t>
  </si>
  <si>
    <t>Entendemos la confidencialidad de la información relacionada con la presente actividad, sin embargo, la matriz adjunta es solo descriptiva de las llamadas y el acompañamiento realizado:   Es posible conocer un poco más sobre la actividad, cómo se realiza, quiénes, qué tipo de acompañamiento se genera? obstáculos que se hayan presentado?</t>
  </si>
  <si>
    <t>19. Fortalecer las competencias en materia de cuidado (desarrollar grupos focales, talleres transversales y de habilidades sobre el cuidado).</t>
  </si>
  <si>
    <t>No se reporta avance</t>
  </si>
  <si>
    <t>No se reporta avance aunque la fecha de inicio de la actividad ya se dió, importante señalar las razones por las cuales no se tiene desarrollo de acciones.</t>
  </si>
  <si>
    <t>20. Apoyar la formación de los embajadores de cuidado en herramientas de contención emocional y primeros auxilios psicológicos y construcción de un sistema de cuidado emocional.</t>
  </si>
  <si>
    <t>21. Construir conjuntamente con las direcciones y oficinas los mensajes claves para la divulgación de información administrativa, así como las campañas de difusión.</t>
  </si>
  <si>
    <t>SGH, OGC</t>
  </si>
  <si>
    <t>Durante el primer trimestres apoyamos la planeación, construcción y desarrollo de dos campañas de comunicación interna siguiendo solicitudes de la Oficina Asesora Jurídica. La primera campaña tenía como objetivo la presentación del Equipo de Prevención y Protección de la UBPD.
 Por su parte, la segunda campaña tiene como finalidad la sensibilización de servidores, servidoras y contratistas en torno a los riesgos de gestión en los que pueden incurrir sin darse cuenta.</t>
  </si>
  <si>
    <t>Se presenta el avance realizado en actividad permanente de la OACP, es importante relacionar información sobre dichas campasñas, qué se ha hecho? fechas? piezas? etc...que permitan conocer y entender más adecuadamente el objetivo de las mismas y las acciones llevadas a cabo.</t>
  </si>
  <si>
    <t>22. Diseñar y divulgar campañas y piezas comunicacionales para incentivar la comprensión del mandato de la unidad y difundir acciones y lineamientos que contribuyan a la mejora del clima organizacional.</t>
  </si>
  <si>
    <t>Se diseñó, ajustó y actualizó en las carteleras físicas, de los pisos 7,20 y 22, dos piezas comunicativas sobre el Mapa de Procesos y Tips de Ahorro de Energía.
 Se logró que desde este canal de comunicación interna, se manejara una misma línea editorial frente a imagen, color y tipografía en las piezas gráficas. Como dificultad se encontró que desde el área financiera y jurídica, esta línea no se ve identificada; por lo tanto, se considera pertinente posibilitar unos espacios con estas áreas, para consensuar un formato a la hora de publicar contenidos y hacer que esta información sea más digerible por lxs servidorxs. 
 A su vez, en la actualización de estas carteleras físicas, se visibilizó los procesos pedagógicos que se vienen desarrollando en los territorios con comunidades y servidores de la UBPD.</t>
  </si>
  <si>
    <t xml:space="preserve">Se evidencian acciones de comunicación para difundir gestiones de la UBPD y que acercan más a los servidores y servidoras al entendemiento de las mismas., el reporte es adecuado, presenta las dificultades que se presentaron en el desarrollo. </t>
  </si>
  <si>
    <t>23. Desarrollar talleres internos de profundización en los lineamientos de participación, reencuentros, entregas dignas y enfoques diferenciales y de género (mujeres y LGBTI).</t>
  </si>
  <si>
    <t>OGC, SGH</t>
  </si>
  <si>
    <t>Para esta actividad en el primer trimestre del año se realizarón actividades de planeación, que permitiera identificar como se desarrollarán las jornadas y aspectos básicos como la programación de fechas para las jornadas de socialización. Esta planeación se refleja en el POA de la DTPCVED</t>
  </si>
  <si>
    <t>Se evidencian labores de planeación, no obstante, en el Plan Operativo ya tienen una tarea que se encuentra vencida "Aprobar el documento de estrategia de profundización de lineamientos de la DTPCVED por parte de la Dirección de Participación" para el pasado 26/03/2021 y no se visualiza avance, así mismo, todo el Plan Operativo no cuenta con avance para los meses de febrero y marzo. 
Se sugiere artícular estas tareas del PO con la Subdirección de Gestión Humana de forma temprana durante la vigencia, mitigando en este caso, la acumulación de talleres a final de año</t>
  </si>
  <si>
    <t>24. Construir criterios y formas de relacionamiento con las organizaciones, colectivos, movimientos y plataformas.</t>
  </si>
  <si>
    <t>SGTT (DTM y ET), OACP</t>
  </si>
  <si>
    <t xml:space="preserve">Durante el primer trimestre se avanzó en la construcción del documento preliminar de criterios y formas de relacionamiento con organizaciones, colectivos, movimientos, plataformas y comunidades y se inició el proceso de socilización para la retroalimentación. Durante el proceso de construcción se han identificado aspectos que era necesario trabajar con otras dependencias y con los equipos territoriales, por esta razón se ha planteado que sea una construcción participativa, lo que implicará mas tiempo del planeado para su construcción, ampliando esta construcción al segundo trimestre de la vigencia. </t>
  </si>
  <si>
    <t>Frente al documento de relacionamiento que inició a construir la DTPCVED,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
De acuerdo con las fechas previstas, la actividad ya se encuentra por fuera de los tiempos, en este sentido, se sugiere dar prioridad a la culminación del documento durante el primer mes del segundo trimestre para evitar que el resto de actividades o tareas asociadas se relenticen en la vigencia.</t>
  </si>
  <si>
    <t>25. Implementar planes de trabajo y/o mesas técnicas con organizaciones de la sociedad civil.</t>
  </si>
  <si>
    <t>Durante el primer trimestre se tuvo relacionamiento con 8 organizaciones, con las cuales se desarrollaron acciones relacionadas con: I) Acuerdos y definiciones para la continuidad del relacionamiento y proyección de planes de trabajo para el año 2021; II) Avanzar en el desarrollo de acciones enmarcadas en convenios adelantados; III) Reuniones para el inicio del relacionamiento y posibles escenarios de participación. Con seis de estas organizaciones ya se venia teniendo relacionamiento y con dos de ellas inicio en 2021.</t>
  </si>
  <si>
    <t>Se sugiere relacionar en el avance el nombre de las organizaciones con las cuales se ha tenido relacionamiento, en especial las nuevas efectuadas en el 2021. Por otra parte, se sugiere unificar los planes de trabajo y/o mesas técnicas en un solo archivo o herramienta que permita realizar seguimiento a las acciones proyectadas y a los compromisos que surgen en las reuniones con las organizaciones. De lo contrario, el seguimiento se dificultará y podrían incluso quedar compromisos sin ejecutar.</t>
  </si>
  <si>
    <t>26. Implementar la estrategia Red de apoyo.</t>
  </si>
  <si>
    <t xml:space="preserve">Aunque para los tres primeros meses de la vigencia 2021 no se definieron acciones o avances en la implementación de la Red de Apoyo, es importante reportar los avances en materia de planeación de la contratación de las organizaciones que liderarán junto a la UBPD la fase 3 de esta estrategia. Se reportan como avances los estudios prevíos construidos en este primer trimestre. </t>
  </si>
  <si>
    <t>De acuerdo con el Plan Anual de Adquisiciones, el contrato de la fase 3 de la Red de Apoyo, iniciaría el 01 de abril, en este sentido, al 31 de marzo ya se debería contar por lo menos con el CDP del tema, por lo anterior, el estudio previo por si solo no refleja el avance de ejecución de acuerdo con los tiempos previstos. Se sugiere acelerar la contratación para llevar a cabo el proyecto durante el 2do trimestre de 2021.</t>
  </si>
  <si>
    <t>27. Implementar convenios con organizaciones, colectivos, movimientos, plataformas, para su fortalecimiento y participación.</t>
  </si>
  <si>
    <t xml:space="preserve">Durante el primer trimestre de 2021 se ha venido trabajando en la planeación y concertación de los convenios que se celebrarán durante esta vigencia con las organizaciones de la sociedad civil y organizaciones de comunidades étnicas. En este sentido se esta en proceso de planeación de los convenios con tres organizaciones de la sociedad civil y en el mes de abril se da continuidad a la concertación con los pueblos indigenas en el marco de una sesión con el Organo de Interlocución, de los detalles de estos convenios. </t>
  </si>
  <si>
    <t>Se requiere que dentro del avance se reflejen los nombres de las organizaciones, colectivos, movimientos, plataformas, con las cuales se están concertado los convenios, así mismo, se sugiere evaluar si dentro del año 2020 o anteriores, se llegaron a suscribir convenios, para determinar su grado de implementación y si aplica, continuar con la implementación durante la respectiva vigencia. De acuerdo con los tiempos previstos, se sugiere culminar la fase de planeación y suscripción de los convenios durante el primer mes del 2do trimestre, para poder concentrar esfuerzos en la implementación en lo que resta de la vigencia.</t>
  </si>
  <si>
    <t>28. Construir e implementar estrategias de participación y relacionamiento con organizaciones, colectivos, movimientos, plataformas de enfoques diferenciales y de género.</t>
  </si>
  <si>
    <t>En el primer trimestre se avanzó en la construcción del documento de criterios de relacionamiento con el cual se busca orientar el trabajo con las organizaciones, colectivos, movimientos, plataformas y comunidades. A su vez, con respecto al relacionamiento con las organizaciones indígenas nacionales, se logró acordar durante el primer trimestre de 2021 el desarrollo de la sesión del órgano de interlocución y coordinación con el movimiento indígena para el mes de abril del presente año, que tendrá como objetivo definir conjuntamente la forma de operar los proyectos piloto referidos a: Desarrollo de componente pedagógico; Diagnóstico nacional sobre reflexiones, pensamientos y experiencias de resistencia sobre la desaparición de personas indígenas en el marco del conflicto armado; Censo Nacional de Personas Indígenas dadas por Desaparecidas que se incluirá en el Registro Nacional de Desaparecidos; y, Bases de datos con información geográfica sobre las fosas, sitios de sepultura y cementerios.
Como parte del relacionamiento con organizaciones nacionales defensoras de los DDHH de personas LGBTI, se construyó un Plan de Trabajo Nacional con Caribe Afirmativo, el cuál focalizará acciones para la participación y la búsqueda en los 7 departamentos del Caribe Colombiano, en Antioquia y en el Urabá, esto como parte de la estrategia de mitigación del subregistro de las solicitudes de búsqueda que involucren personas LGBTI, tanto quienes buscan como personas dadas por desaparecidas. De igual forma, se inició un proceso de articulación con la Mesa Nacional de Víctimas- Comité Temático LGBTI para la formación a representantes de víctimas LGBTI a nivel nacional en los lineamientos, este trabajo se realizará de manera conjunta con la Subdirección de Participación de la Unidad para las Víctimas. Por último, se inició un proceso de articulación con el Centro Nacional de Memoria Histórica para la articulación de un proceso de investigación sobre personas trans dadas por desaparecidas en Arauca, Cundinamarca y Tolima</t>
  </si>
  <si>
    <t>Debido a que se presentan avances y soportes similares entre las actividades 24 "Construir criterios y formas de relacionamiento con las organizaciones, colectivos, movimientos y plataformas" y 28. "Construir e implementar estrategias de participación y relacionamiento con organizaciones, colectivos, movimientos, plataformas de enfoques diferenciales y de género". se sugiere determinar cual es la diferencia marcada entre las dos actividades y su desarrollo para el resto de la vigencia, de tal forma, que se diferencien y no se dupliquen o reduzcan esfuerzos, especialmente en temas de relacionamiento. 
Por otra parte, frente al trabajo desarrollado con Caribe Afirmativo, el soporte no refleja un Plan de Trabajo Nacional, sino un documento presentado por Caribe Afirmativo y Colombia Diversa denominado "Qué es la violencia por prejuicio y cómo mitigar el subregistro de casos de personas LGBT dadas por desaparecidas en la UBPD". En este sentido, es necesario ajustar el avance o remitir el respectivo soporte.</t>
  </si>
  <si>
    <t>29. Realizar la caracterización de las personas que buscan desde los enfoques diferenciales y de género (mujeres y LGBTI).</t>
  </si>
  <si>
    <t>SGTT (DTM y ET), OGC, DTIPLB</t>
  </si>
  <si>
    <t>Se avanzó en la definición de los alcances del proceso de caracterización que tiene como objetivo general “Realizar la caracterización desde los EDyG [mujeres y personas LGBTI] de las personas que buscan, incorporando una mirada interseccional y territorial de cada una de las categorías propuestas”. En este marco, se está elaborando una propuesta que busca dar continuidad al proceso de caracterización de personas que buscan adelantado en la vigencia 2020, y que incorporará para el 2021, la perspectiva de los EDyG [mujeres y personas LGBTI]. Los avances hacen parte de un documento en versión preliminar que se viene construyendo participativamente al interior de la entidad</t>
  </si>
  <si>
    <t>Frente al avance presentado y de acuerdo con la intención de articular esfuerzos y acciones para llevar a cabo la caracterización de manera integral, entre la DTPCVED y la OGC, se sugiere evaluar los tiempos previstos en el documento denominado "PROCESO METODOLÓGICO XXX-XX-001. Versión X" , lo anterior, considerando que se refieren a 9 meses, estando este documento aún en versión borrador. Lo cual llevaría a entender que no alcanzaría a culminar en la vigencia o tendría que acelarse el curso de acción para su respectiva implementación.
Por otra parte, si bien tienen previsto ligar la caracterización de usuarios realizada en el 2020 con la caracterización de enfoques diferenciales y de género (mujeres y LGBTI), es necesario que esta última se desagregue y particularice de forma independiente como producto del 2021</t>
  </si>
  <si>
    <t>30. Coordinar con los Equipos Territoriales las acciones necesarias para garantizar la participación y generar las condiciones necesarias para ello.</t>
  </si>
  <si>
    <t xml:space="preserve">Durante los meses de enero y febrero la entidad trabajó en la planeación de las acciones y la coordinación entre dependencias y equipos territoriales para el cumplimiento de dicha planeación. A partir de estos ejercicios de planeación se realizó una reunión en el mes de marzo para la socialización de los indicadores de la DTPCVED, las metodologías de reporte y las metas territoriales. </t>
  </si>
  <si>
    <t>Es preciso indicar que el soporte remitido no guarda concordancia con la reunión efectuada en el mes de marzo, en este caso, se esperaría un acta de reunión o un plan de trabajo con sus respectivos compromisos para garantizar la participación y generar las condiciones necesarias para ello. Para el próximo avance se sugiere reportar cómo se están llevando a cabo las condiciones, logros y dificultades de la participación en el territorio.</t>
  </si>
  <si>
    <t>31. Diseñar la estrategia y realizar diálogos y acciones de asesoría, orientación y fortalecimiento, individuales y colectivos, con las personas que participan en los procesos de búsqueda.</t>
  </si>
  <si>
    <t xml:space="preserve">Durante el primer trimestre se avanzó en la realización de los dialogos y acciones de asesoría, orientación y fortalecimiento, de acuerdo con las necesidades relacionadas con las solicitudes de búsqueda. Adicional se viene generando desde la DTPCVED un ejercicio de revisión de los lineamientos de participación para la realización de los ajustes necesarios. A su véz, se trabajó en la estrategia para la participación en los territorios del país donde no hay cobertura de los equipos territoriales. </t>
  </si>
  <si>
    <t>Se sugiere incluir dentro del avance cualitativo el número de dialogos y acciones de asesoría, orientación y fortalecimiento efectuados durante el corte. así mismo, relacionar los logros y dificultades presentadas durante el periodo evaluado.
Con relación al ejercicio efectuado para evaluar la cobertura de los equipos territoriales, se sugiere incluir en este tipo de sesiones a servidores de la Secretaría General y de la Oficina Asesora de Planeación con el fin de aportar en propuestas para satisfacer necesidades y generar alternativas presupuestales.
Finalmente, se sugiere considerar el debido diligenciamiento de las actas de reuniones, lo anterior, considerando que existen multiples espacios en blanco y algunos diligenciados por fuera de la estructura del formato.</t>
  </si>
  <si>
    <t>32. Diseñar e implementar una estrategia de participación de familiares en el exterior.</t>
  </si>
  <si>
    <t xml:space="preserve">En el primer trimestre del 2021 se dio inicio al trabajo de diseño de la estrategia de participación de familiares en el exterior con la recolección de insumos con las dependencias misionales de la UBPD y en el apoyo a equipos territoriales, las principales actividades han sido: 
»Reuniones del Equipo Interdirecciones del Exterior para preparar la reunión que se tendrá en abril con la SGTT.
»Reuniones con los equipos territoriales a los que se remitieron SB (Cali, Bogotá, Cúcuta)
»Acompañamiento a los ET Bogotá y Cúcuta en diálogos virtuales de SB 
»Asesoría en preparación para Acciones de fortalecimiento y dialogo inicial con los ETs de Cúcuta y Bogotá.
»Participación en el seguimiento de la presentación de propuesta de convenio con una de las organizaciones del Grupo Europa de Familiares (propuesta de la organización OMI)
»Reunión entre la OACP y la OTI para abordar el tema de las herramientas tecnológicas al servicio de la participación y la comunicación.
»Preparación de la acción de fortalecimiento colectiva bajo la modalidad virtual, consistente en 3 encuentros pedagógicos y de intercambio de experiencias sobre las acciones humanitarias de búsqueda que se tendrán en abril con familiares de personas desaparecidas que residen en el exterior (Cono Sur y Europa).
»Recolección de insumos del Equipo Interdirecciones del Exterior para la actualización de la estrategia de participación y de abordaje de las SB del exterior (nivel central - nivel territorial), construida a partir de los procedimientos y lineamientos establecidos por la UBPD, y que a futuro se convertirá en una cartilla de consulta para el trabajo interno.  </t>
  </si>
  <si>
    <t>Los avances y soportes reflejan el desarrollo de acciones de planeación encaminadas a la búsqueda de personas desaparecidas con familiares en el exterior. Se sugiere evaluar si los procedimientos internos de la UBPD ya tienen controles para tomar las muestras en el exterior y las garantias de recibirlas de forma idonea en Colombia.</t>
  </si>
  <si>
    <t>33. Realizar entregas e inhumaciones dignas de acuerdo con los lineamientos de la UBPD.</t>
  </si>
  <si>
    <t>En el primer trimestre del año 2021 la Unidad de Búsqueda de Personas Dadas por Desaparecidas UBPD, ha adelantado acciones de articulación para el desarrollo de entregas dignas con el GRUBE de la FGN y el CICR (en el marco del comunicado 062). De acuerdo a la inclusión o no en el registro Único de Víctimas RUV, desde el rol de contribución o coordinación, la UBPD ha apoyado el desarrollo de 9 entregas dignas, adelantadas en la ciudad de Ibagué, Bogotá, Cúcuta y en el municipio de Apartadó.</t>
  </si>
  <si>
    <t>Durante el trimestre se evidencia y soporta la labor humanitaria de la UBPD en el territorio, logrando desarrollar 9 entregas y su posterior inhumación digna.
Finalmente, se sugiere evaluar los formatos utilizados para la elaboración de informes de entrega digna, los cuales al parecer no se encuentran codificados en el sistema de gestión, apareciendo de la siguiente forma XXX-XX-001. Versión X</t>
  </si>
  <si>
    <t>34. Realizar reencuentros de acuerdo con los lineamientos de la UBPD.</t>
  </si>
  <si>
    <t>En un primer momento, entre las acciones desarrolladas al interior de la entidad, se considera importante resaltar la elaboración de la propuesta de diálogos internos ‘Hablemos de reencuentros’, la cual busca, a partir de espacios de intercambios entre los y las servidoras volver sobre la experiencia de la entidad en las solicitudes de búsqueda y reencuentros realizados en el 2020 para: 
•   Recoger las lecciones aprendidas e identificar los logros en el trabajo articulado interdirecciones que permitió avanzar en la garantía del derecho de reencontrarse de las personas que buscan y las personas dadas por desaparecidas halladas con vida. 
•   Identificar los retos, desafíos de los reencuentros y escenarios de análisis para la definición de la competencia de la entidad y desafíos institucionales para avanzar en las acciones humanitarias de reencuentro.
•   Reconocer el alcance e impacto de los reencuentros como parte del diálogo social para el impulso de la búsqueda solidaria en el país. 
Se espera que el resultado de las discusiones y reflexiones de los diálogos, así como las orientaciones de la Dirección General, la SGTT y de los Directores misionales, permitan la actualización del procedimiento y lineamientos de reencuentro construidos por la DTPCVED y de los procedimientos asociados al proceso de reencuentro liderados por DTIPLOC y DTPRI, entre ellos el procedimiento de Localización de personas encontradas con vida y el procedimiento Verificación de identidad en persona encontrada viva, atendiendo a la experiencia de la entidad. 
Esta propuesta de reflexión institucional ha sido socializada con la Oficina Asesora Jurídica, la Subdirección General Técnica y Territorial y la Dirección Técnica de Información y Localización con la que se desarrolló la preparación y diseño metodológico de los diálogos preparatorios, reconociendo en esta propuesta una apuesta interdisciplinar y una oportunidad de fortalecimiento institucional.
Por otra parte, desde la DTPCVED se ha avanzado en espacios de intercambio con el equipo de trabajo del programa Restablecimiento de los Contactos Familiares (RCF) y personas desaparecidas del Comité Internacional de la Cruz Roja (CICR) en los cuales la organización realizó retroalimentación a los Lineamientos de Reencuentro. En estos espacios, CICR compartió de manera general su experiencia en Reencuentros desde el programa. Respecto a los Lineamientos de reencuentro, el grupo de trabajo de CICR tiene una mirada positiva frente al documento, en tanto presenta una revisión de experiencias de otros países, que permiten contextualizar y evidenciar la complejidad del proceso, así mismo señalan que el documento plantea un nivel de profundidad para abordar los reencuentros, lo cual aporta valiosas reflexiones a esta acción y también al  trabajo que desarrolla el CICIR desde el programa de Restablecimiento de contactos familiares (RCF).</t>
  </si>
  <si>
    <t>Se valora el trabajo de evaluación de lecciones aprendidas, alcance, retos y desafios para efectuar los reencuentros de PDD, no obstante, no se evidencia avance cualitativo relacionado con los casos en curso relacionados en las actas de reunión</t>
  </si>
  <si>
    <t>35. Caracterizar las particularidades, expectativas y necesidades de 11 grupos de interés con los que interactúa la UBPD y evaluar la percepción de los grupos de interés caracterizados (12) frente a las respuestas que brinda la Unidad en el proceso de búsqueda de personas dadas por desaparecidas.</t>
  </si>
  <si>
    <t>SGTT y DTPCVED, Equipo de Atención al Ciudadano y OACP</t>
  </si>
  <si>
    <t>Para el desarrollo de esta actividad, la OGC ha contemplado dos vías:
 • Vía 1. Teniendo en cuenta que la OGC no cuenta con los recursos humanos y físicos para realizar la totalidad de esta actividad, se requiere el apoyo de un equipo consultor para implementar las metodologías e instrumentos (realizados en el año 2020) para caracterizar las particularidades, necesidades y expectativas de 9 grupos de interés con los que interactúa la UBPD (Corporaciones públicas, Entidades territoriales, Entidades públicas cercanas a la búsqueda, Fuerza pública, Grupos religiosos, Hospitales, funerarias y cementerios, Notariado y registro, Organismos de control, Poder judicial). Y una vez caracterizados estos grupos, diseñar e implementar metodologias e instrumentos para evaluar la percepción de los mismos frente a las respuestas que brinda la UBPD.
 • Vía 2. Atendiendo al interes de la UBPD de mantener el relacionamiento directo con las personas que buscan y con las organizaciones sociales, de víctimas y de defensa de los derechos humanos, la caracterización de estos dos grupos de interes se desarrollará de manera interna y con el apoyo de una mesa tecnica interna (conformada el año 2020) integrada por la Subdirección General Tecnica y Territorial, la Dirección Tecnica de Participación, Contacto con la Victimas y Enfoques Diferenciales, la Oficina Asesora de Comunicaciones y Pedagogía; y el grupo de Servicio al Ciudadano de la Secretaría General.
 De acuerdo a lo anterior, entre enero y marzo de 2021 se desarrollaron las siguientes acciones por cada vía:
 • Via 1: se avanzó en la elaboración de la ficha técnica para el estudio de mercado, al cual se presentaron dos empresas. Adicionalmente y de acuerdo a las conclusiones del estudio de mercado, se avanzó en el diseño de los estudios previos y en la elaboración de los anexos tecnicos para realizar la contratación directa del equipo consultor que presentó una propuesta tecnica y economica que se ajusta a las necesidades de la UBPD. 
 • Vía 2. Junto a la DTPCVED se construyó una versión preliminar de la metodologia y de la bateria de preguntas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Si bien se ha avanzado en el diseño de los estudios previos y de la metodologia para caracterizar las PQB, el reto de esta actividad se evidencia en que la OGC se vio en la necesidad de realizar ajustes al número de grupos de interés a caracterizar, lo que implicó otras solicitudes (ajustes al PAI, PAA, solicitudes de alcance al estudio de mercado) que tuvieron tiempos administrativos mayores a los contemplados.
 Se encuentran las siguientes evidencias
 1. Ficha tecnica para el estudio del mercado
 2. Estudios previos y anexo tecnico (versión preliminar)
 3. Versión preliminar de la metodologia y de la bateria de preguntas para caracterizar las particularidades, necesidades, expectativas de las personas que buscan.</t>
  </si>
  <si>
    <t>Se evidencia el evance en la actividad, mediante el desarrollo de la ficha técnica para la contratación y la metodología para el trabajo interno, aunque el alcance se redujo a la caracterización de 11 grupos  y la evaluación de percepción de 12, es importante iniciar el plan de trabajo, como sugerencia, un cronograma donde se defina el trabajo por grupos y fechas (trimestral por ejemplo) puede facilitar el avance y el seguimiento a realizar.</t>
  </si>
  <si>
    <t>36.Desarrollar el proceso de elección autónomo de delegados/as de la sociedad civil al Consejo Asesor.</t>
  </si>
  <si>
    <t>Asesora para el Consejo Asesor - Dirección General</t>
  </si>
  <si>
    <t>DTPCVED</t>
  </si>
  <si>
    <t xml:space="preserve">Para el proceso de eleccion de la sociedad civil en el Consejo Asesor se logró el apoyo de la OIM, quien financiará la contratación de los socios implementadores. Vale la pena resaltar que de acuerdo a la a lo establecido por la Corte Constitucional la UBPD debe respetar la autonomia de las organizaciones y por lo tanto son los socios implementadores los que apoyan la elección. No obstante, la UBPD destinó recursos propios para todo lo logistico del proyecto.
De tal modo que en este trimestre se avanzó en la formulación del proyecto, en los términos de refencia de los socios implementadores y en la selección de esos socios. </t>
  </si>
  <si>
    <t>Se observa avance en la actividad al definir el financiador y la formulación del proyecto, así como los términos de referencia para facilitar y acompañar el proceso de manera externa, como la actividad tiene fecha de cierre en julio es importante contar con un plan de trabajo o la información que nos detalle las actividades y/o el entregable final, así como las fechas de dicho desarrollo.</t>
  </si>
  <si>
    <t>37. Implementar el modelo de atención y servicio al ciudadano que contribuya a los procesos de relacionamiento con los actores interesados en la labor de la UBPD.</t>
  </si>
  <si>
    <t>Para implementar el modelo de atención y servicio al ciudadano, se generaron las siguientes acciones operativas:
1. “Realizar un diagnóstico a los equipos territoriales frente a las rutas de atención y manejo de los canales de atención”: El Grupo de Servicio al Ciudadano realizó las siguientes visitas a las sedes territoriales de acuerdo con el cronograma propuesto: Cúcuta 22 de febrero, Ibagué 17 de febrero, Yopal 24 de febrero, Montería 3 de marzo, Medellín 8 de marzo, Apartado 11 de marzo, Sincelejo 15 de marzo, Barrancabermeja 17 de marzo, lo cual equivale al 53,3% de cumplimiento en la actividad. De lo anterior se adjunta como evidencia los instrumentos diagnóstico aplicados y listados de asistencia.
2. “Gestionar con los jefes de dependencias los enlaces delegados para las actividades inherentes de Servicio al Ciudadano de la vigencia”: Se cuenta con una matriz de enlaces delegados por los jefes de las diferentes dependencias de la UBPD, tanto para el trámite de PQRSD, Solicitudes de Búsqueda como solicitudes provenientes de entes externos de control en cumplimiento de la Circular 033 de 2020. Se adjunta como evidencia matriz Excel.
3. “Diseñar un cronograma para realizar sesiones de cualificación a enlaces de Servicio al Ciudadano, con el fin de identificar debilidades y fortalecer la apropiación y aplicación de lineamientos en materia de servicio al ciudadano”. De acuerdo con la actividad, el Grupo de Servicio al Ciudadano elaboró un cronograma de cualificación con el objetivo de socializar los lineamientos inherentes del proceso y del modelo de servicio, identificar fortalezas y debilidades y profundizar en la labor humanitaria y extrajudicial de la UBPD. Se adjunta como soporte de la actividad, el cronograma en mención.
4. “Implementar el cronograma de sesiones de cualificación a enlaces de Servicio al Ciudadano, con el fin de identificar debilidades y fortalecer la apropiación y aplicación de lineamientos en materia de servicio al ciudadano”: De acuerdo con el cronograma proyectado, se inició con la ejecución del mismo, del cual se presenta la siguiente gestión:
a. 1.1 Aplicación de encuesta a los equipos de las territoriales
b. Visitas presenciales: Cúcuta 22 de febrero, Ibagué 17 de febrero, Yopal 24 de febrero, Montería 3 de marzo, Medellín 8 de marzo, Apartado 11 de marzo, Sincelejo 15 de marzo, Barrancabermeja 17 de marzo.
c. Espacios de socialización virtual: 22 febrero: Mocoa, Barrancabermeja, Medellín. 24 febrero: Cali. Montería, Arauca, San José del Guaviare. 26 febrero: Yopal, Bogotá, Apartadó, Ibagué. 1 marzo: Barranquilla, Villavicencio, Florencia, Sincelejo. 5 marzo: Quibdó, Sincelejo.
d. Capacitación servicio de transporte: 21 y 22 de enero y 12 de marzo.
5. “Diseñar y socializar un canal de comunicación interno que facilite la denuncia anónima o confidencial de posibles situaciones irregulares junto con los lineamientos específicos para su manejo”: Esta actividad no ha tenido avance durante el trimestre valorado, teniendo en cuenta el desarrollo de otros lineamientos programados previamente.
6. "Promover mecanismos de articulación con otras entidades o instancias para la atención incluyente y accesible en materia de Servicio al Ciudadano”: El grupo de Servicio al Ciudadano participa en un chat a través de la aplicación de WhatsApp, en donde se encuentran integrados 207 líderes de Servicio al Ciudadano de las entidades de la APN. Así como, asistió a un espacio de articulación Nacional en temas de Servicio al Ciudadano a través del “Tercer Encuentro del Equipo Transversal de Servicio al Ciudadano”. Se adjunta evidencia de lo manifiesto.
7. “Registrar, controlar y realizar seguimiento de los PQRSD y Solicitudes de Búsqueda que ingresan a través de los diferentes canales de atención”: Como ruta de acción estratégica del Modelo de Servicio, se registra, controla y hace seguimiento a los PQRSD que ingresan a través de los diferentes canales de atención en matriz Excel, la cual se adjunta como evidencia: Nota: Se sugiere el manejo de la matriz aportada de acuerdo con las políticas de seguridad de la información, dado el contenido de la misma, la cual goza de datos sensibles.
8. “Implementar un mecanismo que permita valorar la percepción de los grupos de interés que radican PQRSD en la entidad”. Se elaboró un formulario para la valoración de la percepción de uno de los grupos de interés de la UBPD, correspondiente a PQRSD, del cual fueron enviados a través del correo electrónico de servicio al ciudadano 700 formularios. A la fecha se han obtenido 116 respuestas, lo cual corresponde al 16.57% de muestra obtenida. Los resultados se encuentran en análisis y consolidación. Como evidencia de lo anteriormente descrito se adjunta formulario.
9. “Elaborar informes del comportamiento de canales de atención”:  Teniendo en cuenta la periodicidad de los informes (cuatrimestrales) se presentará el respectivo avance en el siguiente reporte.
10. “Realizar sesiones de cualificación y sensibilización a los colaboradores que prestan servicios de transporte, aseo y cafetería, vigilancia, operación logística y correspondencia, para el fortalecimiento y conocimiento de la naturaleza y misión de la UBPD”: Fueron realizadas capacitaciones al Servicio de Transporte el 21 y 22 de enero y 12 de marzo.</t>
  </si>
  <si>
    <t>La información da cuenta de que se ha avanzado en la dirección esperadada para desarrollar e implementar el modelo de atención y servicio al ciudadano. Sin embargo, para el próximo trimestre se sugiere incluir los logros y dificultades presentados durante la consecución de todas estas tareas desarrolladas en el período evaluado. 
Dentro de las tareas desarrolladas, no se evidencia que labores de enfoque diferencial se han desarrollado o se tienen planeadas para la vigencia, ejemplo de ello, puede ser la inclusión de letreros, cartillas o buzones en lenguaje braille, carteleras auditivas, inclusión en la página web de mensajes con audio, atención por personas diferentes a vigilantes o cosas por el estilo.</t>
  </si>
  <si>
    <t xml:space="preserve">38. Desarrollar acciones de fortalecimiento de la participación de las personas y organizaciones que buscan en los Planes Regionales de Búsqueda y en el desarrollo de acciones humanitarias. </t>
  </si>
  <si>
    <t>Asesora para temas de incidencia, relacionamiento público y posicionamiento político</t>
  </si>
  <si>
    <t>ECA, DTPCVED, ET</t>
  </si>
  <si>
    <t xml:space="preserve">La presente es una actividad permanente de todo el año, se evidencia el avance mediante el cierre de dos (2) convenios o acuerdos de carácter regional, el primero en el Magdalena Medio con OSC y financiado por  la Agencia Catalana de Cooperación al Desarrollo e implementado en asocio con PNUD, y las organizaciones EQUITAS, FUNDECOS y CEDAT, y el segundo, para Norte de Santander  con el apoyo de USAID y Naciones Unidas.  Es importante seguir reportando el avance de los productos y el desarrollo de estos proyectos.  Así como del trabajo que se viene desarrollando con los demáss proyectos mencionados en otras regiones, éstos últimos sería bueno detallarlos o tener todo en una tabla o cuadro que facilite su lectura para el seguimiento.
</t>
  </si>
  <si>
    <t>39. Analizar el contexto de orden público según las actividades que vayan a desempeñar las servidoras y los servidores y contratistas de la UBPD.</t>
  </si>
  <si>
    <t>Equipo de Prevención y Protección</t>
  </si>
  <si>
    <t>La información da cuenta de que se ha avanzado en la dirección esperadada. Sin embargo, el nivel de tarea que se indica es más detallado de lo que se requiere para el reporte del Plan de acción, donde no existe el concepto de "subactividad". Estas serían equivalentes a tareas, las cuales no se deben reflejar en una herramienta de tipo estratégica, sino que deben consigarse en los Planes operativos internos de cada dependencia. El Plan de acción es una herramienta estratégica, cuyo seguimiento se publica para consulta de los grupos de valor. En ese sentido, en la presente matriz, aunque se trate de actividades y no de indicadores, se busca que los reportes cualitativos sean analíticos y no al nivel de labores tan puntuales. Se sugiere que la reflexión sea en términos de logro, para mostrar qué se alcanzó en el período y qué dificultades se enfrentaron en desarrollo de la actividad.
Lo más pertinente es realizar aquí un análisis sintético que permite entender los avances y no el desarrollo a nivel tan operativo, de acciones puntuales, por lo que se sugiere resumir en ese sentido.
Dejamos señalados algunos aspectos de redacción.</t>
  </si>
  <si>
    <t>40. Emitir las recomendaciones correspondientes en materia de prevención y protección para el desarrollo de las actividades de la UBPD, por medio del formato de Autorización de seguridad para salidas a terreno.</t>
  </si>
  <si>
    <t>Igual que en el primer comentario, se espera que el seguimiento de la actividad sea más analítico en términos de logros alcanzados y dificultades enfrentadas, y no tanto de reporte puntual de acciones desagregadas, que harían parte de los Planes operativos. Estos últimos son herramientas internas para la organización del trabajo, que no necesariamente brindan información de interés para la toma de decisiones (propósito del Plan de acción) ni para la ciudadanía que hace seguimiento a la labor de la UBPD.
Así mismo, la noción de subactividades sería equivalente a las tareas, que son justamente las que componen los Planes operativos y no el Plan de acción, donde se debe dar cuenta de la actividad en su conjunto.</t>
  </si>
  <si>
    <t>41. Iniciar el desarrollo e implementación del Sistema de Información Misional, que permita realizar el registro de las solicitudes de búsqueda tanto en el nivel central como en el nivel territorial.</t>
  </si>
  <si>
    <t>OTIC</t>
  </si>
  <si>
    <t>El reporte da cuenta de un importante avance en la dirección esperada.
Como la actividad está proyectada para realizarse de manera amplia a lo largo del año y, dado que no es un indicador en la presente vigencia, se sugiere, en todo caso, reportar los avances y retos con base en un cronograma detallado que debe tener el área para poder hacer seguimiento adecuado. Con relación al Plan Anual de Adquisiciones V7, esta contratación se encuentra retrasada por el trámite de vigencias futuras pendiente por radicar</t>
  </si>
  <si>
    <t>42. Disponer de las herramientas requeridas para gestionar la información de las personas que estan incluidas en las solicitudes de búsqueda.</t>
  </si>
  <si>
    <t>Para gestionar la información de las personas buscadas por la UBPD, y en aras de permitir la visualización de formularios y su edición, se realizó la migración de los datos incluidos en  los Google forms por medio de un robot que replica la información que se diligenció a los formularios de KOBO. (KoBoToolbox es un conjunto de herramientas para la recopilación de datos de campo para su uso en entornos desafiantes. Es un software  libre y gratuito.)</t>
  </si>
  <si>
    <t xml:space="preserve">Se entiende que la herramienta fundamental para gestionar la información de las solicitudes de búsqueda es KOBO, así que el reporte da cuenta de la definición al respecto y el avance respectivo. Importante verificar si se utilizarán otras herramientas complementarias, así como la relación con el desarrollo e implementación del Sistema de información misional (actividad 41).
Se recomienda evaluar con la asesora de seguridad de la información los riesgos de utilizar KoBoToolbox, siendo esta una herramienta libre y gratuita. </t>
  </si>
  <si>
    <t>43. Difundir piezas a través de medios de comunicación nacionales, territoriales y alternativos, que incentiven a la ciudadanía a realizar solicitudes de búsqueda y aportes de información.</t>
  </si>
  <si>
    <t>Aún no contamos con el contrato de servicios de preproducción, producción, postproducción y emisión de piezas comunicativas y pedagógicas, radiales y audiovisuales, por lo cuál no se han iniciado las emisiones.</t>
  </si>
  <si>
    <t>Aunque la actividad inicia en marzo y va hasta el cierre de la vigencia es importante realizar los esfuerzos necesarios para lograr el contrato e inicio de actividades de difusión.  Aunque no se tenga la difusión puede haber avance en el plan de trabajo o cronograma de piezas o campañas a realizar? algún avance de la metodología o estrategia a utilizar? incluso el diseño de algunas piezas que serían las primeras una vez inicie la difusión?  Estas pueden ser acciones que demuestren avance y no se estén visibilizando.  Importante que podamos conocer las fechas esperadas y (quizás para el próximo reporte) de inicio real del contrato, así como las razones de los atrasos.</t>
  </si>
  <si>
    <t>44. Realizar estrategias de pedagogía en el territorio, con diferentes actores, que incentiven a la ciudadanía a realizar solicitudes de búsqueda y aportes de información</t>
  </si>
  <si>
    <t>ET, SGTT, DTPCVED</t>
  </si>
  <si>
    <t>En el marco de la implementación de la Estrategia de Pedagogía 2021 se llevaron a cabo las siguientes actividades de las cuales se resaltan los avances, impactos y dificultades:
 Intercambios de saberes y experiencias prospección, recuperación, información e identificación humana: Entre los impactos más importantes se destaca el fortalecimiento de la confianza construida con las personas buscadoras del proceso Círculo de Saberes de seis territorios. Además, de estos espacios se recibieron aportes de información que han contribuido a identificar los lugares de localización de donde hay personas dadas por desaparecidas, en este caso la comunidad de San José de Apartadó manifestó tener la localización con identidad de personas dadas por desaparecidas. Asimismo, en el caso del Meta el ET manifestó haber tenido información clave que en otros espacios no se había logrado. Como dificultades se reconoce la realizacoón de los espacios de manera virtual dado que no permitió una comunicación fluida y una retralimentación sobre las experiencias de personas buscadoras.
 Producción herramientas pedagógicas: Con la producción de diez piezas comunicativas y pedagógicas de aportó en la orientación a las víctimas que se acerquen o tengan procesos con la Unidad de Búsqueda para que puedan acceder a los diferentes derechos que tienen para aportar a su reparación integral y también en la difusión a las víctimas que se encuentran en el exilio las formas de acceso con los canales que tiene disponible la Unidad de Búsqueda para garantizar el derecho de las personas que viven fuera del país y tienen seres queridos desaparecidos.
 Círculos de Saberes: Se dió inicio a los procesos de Círculo de Saberes en Ríosucio-Chocó y Dabeiba-Antioquia. Se destaca como impactos positivos la construcción de confianza con las personas buscadoras en esos territorios, principalmente en Chocó. En Dabeiba se destaca que los participantes ya contaban con un conocimiento más amplio y claro sobre el mandato de la UBPD y se procuró dejar claro el alcance del espacio al explicar que se trabajaba en la construcción de insumos comunicativos y pedagógicos a partir de la necesidad del territorio.
 Espacios de Pedagogía: Durante este primer trimestre se realizaron tres espacios de pedagogía, de dos de ellos se destacan uno con Delegados y delegadas de la sociedad civil del Consejo Asesor en el que se dejó manifestada la necesidad de tener un espacio mucho más largo para poder ahondar con mayor profundidad en los temas tratados. Un segundo espacio con la Defensoría del Pueblo de Soacha, este espacio aportó a dejar clara la necesidad de a articulación interinstitucional para la búsqueda de las personas dadas por desaparecidas y los roles que tienen en la búsqueda de las personas dadas por desaparecidas. También aportó a realizar un plan de trabajo conjunto para llegar a las personas que viven en Soacha para que puedan acceder al derecho que tienen de buscar a sus seres queridos desaparecidos.
 SIVJRNR: Se realizó el acompañamiento, revisión y creación de contenidos para el curso virtual del SIVJRNR que se llevará a cabo en los territorios y está dirigido a todo tipo de público. Este curso virtual está enfocado en facilitar la comprensión del funcionamiento del Sistema Integral de Verdad Justicia Reparación y no Repetición, la importancia que tiene el sistema en la construcción de paz, el mandato de la Unidad de Búsqueda y los distintos escenarios de participación que tienen las personas en el proceso de búsqueda.</t>
  </si>
  <si>
    <t>Actividad permanente de todo el año, es claro el avance en diferentes vías como círculo de sabores, producción de píezas y herramientas pedagógicas, intercambio de saberes y experiencias, espacios de pedagogía y demás.  Es fundamental poder organizar el reporte y las evidencias que soporten la realización de las acciones informadas, pues pueden ser solicitadas.
Al inicio del reporte se habla de una "estrategia de pedagogía 2021", existe un documento al respecto? de ser así es importante conocerlo y reportarlo dentro de las acciones trimestrales del plan de acción.</t>
  </si>
  <si>
    <t>45. Disponer de las herramientas requeridas para gestionar la información de los aportantes de información.</t>
  </si>
  <si>
    <t>46. Registrar la información de los aportantes de información.</t>
  </si>
  <si>
    <t>ET</t>
  </si>
  <si>
    <t>Durante el primer trimestre del año se registraron 41 nuevos aportantes de información, y se brindó acompañamiento a cada ET para el diligenciamiento y reporte de indicadores. Los equipos avanzaron en la apropiación de las herramientas actuales para el registro de los aportantes de información, en articulación con los referentes de la SGI para las Agrupaciones Territoriales, encargados de la consolidación de la información para su respectivo reporte.
Se realizaron actividades de capacitación en el registro con los ET de Apartadó y Chocó.</t>
  </si>
  <si>
    <t>El dato indicado con respecto a la actividad no es consistente con el indicador correspondiente (05 Número de aportantes que entregan información según la ruta de trabajo establecida), pues allí se reportaron 48 aportantes de información. Se requiere unificar el dato y garantizar que este corresponda con los soportes presentados. En todo caso, solicitamos verificar que el modo en el que se está contabilizando corresponda claramente con el indicador y no con el número de soportes.</t>
  </si>
  <si>
    <t>47. Desarrollar encuentros con los aportantes de información, con el fin de presentar las implicaciones del aporte y determinar la voluntad para lograr el mismo.</t>
  </si>
  <si>
    <t>Se brindaron orientaciones para el abordaje de aportantes (contacto inicial y encuentros de recolección de información) con las AT Suroccidente, AT Centro, AT Noroccidente 1 y 2.
Durante el 1 trimestre se desarrollaron 48 encuentros con aportantes de información por parte de los ET y equipo del nivel central de la DIPLOC, en los que se recopiló: i) información sobre personas dadas por desaparecidas; ii) información sobre lugares de disposición de cuerpos y la posible identidad de los mismos; iii) información de cuerpos sin identificar e identificados sin reclamar; y iv) información del contexto del conflicto armado y de quienes participaron en las hostilidades que contribuya a la búsqueda.
La SGI ha brindado orientaciones para el abordaje de aportantes complejos y para la articulación con actores claves para desarrollar rutas de trabajo de recolección de información como: Confraternidad Carcelaria, Comisión de la Verdad, INPEC, JEP, ARN, e internamente con los equipos de Prevención y Protección, Servicio al Ciudadano y la Oficina Asesora Jurídica.</t>
  </si>
  <si>
    <t>La información es completa y da cuenta de que se han hecho acciones importantes para que los equipos técnicos desarrollen esta labor de una manera cada vez mejor, tratándose de un tema complejo que requiere de ajustes constantes.
Es en esta actividad que parece que resulta más útil contabilizar el número de actas de reuniones, que se usaron como soporte del indicador 05, y modificar en la ficha las fuentes de información.</t>
  </si>
  <si>
    <t>Asesora en temas de incidencia, relacionamiento público y posicionamiento político</t>
  </si>
  <si>
    <t>Conforme se van conociendo las fechas planteadas para las acciones humanitarias, el equipo de la OACP destina a los profesionales que acompañarán cada espacios y se distribuyen así las fechas, se mantiene actualizado el cronograma de acciones con la información suministrada por las Direcciones Técnicas.</t>
  </si>
  <si>
    <t>SGTT, Asesora en temas de incidencia, relacionamiento público y posicionamiento político</t>
  </si>
  <si>
    <t>Entre el 1 de enero y el 30 de marzo de 2021 se registraron al menos 72 noticias de fondo en medios de comunicación sobre la Unidad de Búsqueda de Personas dadas por Desaparecidas (UBPD). 55 de esas noticias fueron de medios que corresponden al Tier 1, es decir, aquellos que tienen una audiencia masiva en el país. Vale la pena destacar que el medio de este nivel que lidera el número de publicaciones es El Espectador (con 12 publicaciones de fondo), seguido por El Tiempo (con 12). Los dos son los medios más antiguos del país y con amplia credibilidad por su rigor periodístico. 
 En el mismo periodo de 2020, cuando hubo 31 noticias de fondo, 21 publicaciones fueron de medios correspondientes al Tier 1. Lo anterior quiere decir que más del doble de publicaciones fueron de esta categoría.</t>
  </si>
  <si>
    <t>El impacto digital de la Unidad de Búsqueda ha tenido un crecimiento exponencial sostenido en el primer trimestre de 2021. De enero a febrero el impacto creció 154% y de febrero a marzo 128%. El impacto digital es directamente proporcional a la ganancia de seguidores en los canales digitales. A mayor impacto mayor ganancia de seguidores. Durante este trimestre hemos aumentado alrededor de 3699 seguidores en nuestras redes sociales para un total de 25.041. Esto sin contar con los usuarios del sitio web en donde día a día se registran 80% de usuarios nuevos para un total de 11.774 usuarios nuevos en el sitio web durante este trimestre. 
 El crecimiento de la comunidad digital de la Unidad de Búsqueda ha sido posible gracias a la combinación de 2 factores: cantidad de publicaciones y enfoque de las mismas. 
 Para el mes de marzo la cantidad de las publicaciones se triplicó en comparación a los meses de enero y febrero en todas las redes y en el sitio web que ha tenido una actualización constante de las últimas noticias tanto en la sección de Actualidad como en el banner principal. El gran número de usuarios nuevos que hemos tenido en el sitio web también tiene que ver con el impacto que ha tenido la Unidad en medios de prensa. 
 Las publicaciones que más han tenido impacto en los últimos 3 meses (enero-febrero-marzo) tienen que ver con las acciones humanitarias de búsqueda que ha realizado la entidad en territorio, los pactos regionales de Antioquia y Bogotá y la serie animada.
 En cuanto a la estrategia, adicional al cubrimiento, publicación en diferentes formatos y videos que complementan todas las acciones se ha enfocado la comunicación, el anuncio de estas acciones con un enfoque noticioso resaltando el resultado que ha tenido la entidad en cada una, hace que se llame más la atención del público objetivo y que a su vez se repliquen más los mensajes y piezas que se comunican. Es por esto que la interacción a su vez ha tenido un crecimiento exponencial mes a mes. 
 El impacto que se ha tenido en los Pactos Regionales de Antioquia y Bogotá se debe a que son ciudades centrales con muchos habitantes en donde la replica del mensaje tiene mucha más fácilidad de darse en masa pero también a que a estos espacios han ido figuras políticas con muchos seguidores e influencia en redes como lo son los alcaldes de Medellín y Bogotá.
 Por otro lado la serie animada además de utilizar un formato y un lenguaje amigable para nuestro público objetivo tiene como propulsor la articulación con la cuenta "Se lo explico con plastilina?" que cuenta con 4 veces más seguidores que la entidad y su público es un público objetivo interesado en los derechos humanos, razón por la cuál los temas de la Unidad son de gran interés para ellos y cada vez que se transmite una producción en conjunto el impacto y los seguidores se disparan. Esta articulación ha sido clave en el impacto de la Unidad en los últimos dos años. 
 Teniendo en cuenta esta información, en el primer trimestre del año crecimos un 15% en redes sociales en comparación al total de seguidores con los que terminamos el año 2020.</t>
  </si>
  <si>
    <r>
      <rPr>
        <sz val="10"/>
        <color theme="1"/>
        <rFont val="Arial"/>
        <family val="2"/>
      </rPr>
      <t>La UBPD</t>
    </r>
    <r>
      <rPr>
        <b/>
        <u/>
        <sz val="10"/>
        <color theme="1"/>
        <rFont val="Arial"/>
        <family val="2"/>
      </rPr>
      <t xml:space="preserve"> brinda respuestas</t>
    </r>
    <r>
      <rPr>
        <sz val="10"/>
        <color theme="1"/>
        <rFont val="Arial"/>
        <family val="2"/>
      </rPr>
      <t xml:space="preserve"> que dan cuenta de los avances y múltiples resultados del proceso de búsqueda.</t>
    </r>
  </si>
  <si>
    <t>55. Registrar la información en la matriz de fuentes bibliográficas.</t>
  </si>
  <si>
    <t>Subdirección de Gestión de la Información</t>
  </si>
  <si>
    <t>Durante el primer trimestre del 2021 se registraron 91 fuentes de información todas presentan utilidad para el proceso de búsqueda.</t>
  </si>
  <si>
    <t>El reporte coincide con lo reportado en el indicador asociado (09). En otros reportes es importante complementar, narrando qué dificultades o aprendizajes se han tenido. Así mismo, es importante diferenciar lo que se hace en esta con respecto a la 56, pues de ser equivalente el reporte, no tendría sentido que fueran actividades separadas.</t>
  </si>
  <si>
    <t>56. Analizar la información registrada en la matriz de fuentes bibliográficas.</t>
  </si>
  <si>
    <t>Durante el primer trimestre del 2021 se analizó el 100 % (91 fuentes de información) todas presentan utilidad para el proceso de búsqueda.</t>
  </si>
  <si>
    <t>El reporte coincide con lo reportado en el indicador asociado (09). En otros reportes es importante complementar, narrando qué dificultades o aprendizajes se han tenido. Así mismo, es importante diferenciar lo que se hace en esta con respecto a la 55, pues de ser equivalente el reporte, no tendría sentido que fueran actividades separadas.</t>
  </si>
  <si>
    <t>57. Realizar seguimiento al Plan de Mejoramiento de la UBPD suscrito con la Contraloría General de la República respecto del hallazgo No. 8 "Sistema de Información Misional y Herramientas Tecnológicas".</t>
  </si>
  <si>
    <t>Oficina de Control Interno</t>
  </si>
  <si>
    <t>SGTT, DTIPLB, SGI, OTIC</t>
  </si>
  <si>
    <t>Frente al avance, es importante que adicional a las acciones desarrolladas o soportes resultantes, se desagreguen y mencionen los logros y avances relacionados con el plan de mejoramiento de la UBPD, así mismo, que dificultades se han presentado para poder llevar a cabo esta labor.</t>
  </si>
  <si>
    <t>58. Realizar intercambios internos y externos para la identificación, construcción y socialización de conocimiento que fortalezca las metodologías y acciones operativas en cada una de las fases de la búsqueda, en particular en el ámbito territorial y de las DTM.</t>
  </si>
  <si>
    <t>SGTT (DTM y ET), Oficinas Asesoras, ECA</t>
  </si>
  <si>
    <t>Se presentan importantes reuniones y actividades de intercambio de conocimiento, la presente también es una actividad permanente, quizás para el mejor entendimiento, prganización y seguimiento mediante una tabla se pueda presentar la información más detalladamente a manera de registros, esto puede ser útil tambien para organizar las evidencias que soportan dichas acciones.</t>
  </si>
  <si>
    <t>59. Conceptuar y revisar documentos relacionados con la Seguridad de la Información y la Gestión documental de la UBPD.</t>
  </si>
  <si>
    <t>Durante el primer trimestre del año la Oficina Asesora Jurídica conceptuó y revisó diferentes documentos relacionados con la Seguridad de la Información, estos son:
1. 17 de febrero de 2021: Se remitío correo electrónico con cometarios dirigidos a Carlos Humberto Parra y Victoria Díaz (OTIC) sobre "Formato compromiso de confidencialidad de la reunión con la ETB"
2. 26 de febrero de 2021: Se remitió el memorando No. 1000-3-202101293 con asunto "Comentarios al proyecto de “Protocolo de cooperación e intercambio de información entre las entidades del SIVJRNR"
3. 19 de marzo de 2021: Se remitió el memorando No. 3000-3-202101748 con asunto "Concepto dirigido a orientar las consultas elevadas a nuestra oficina con ocasión de la ejecución del Convenio de Red de Apoyo"
4. 23 de marzo de 2021: Se remitió el memorando No. 3100-3-202101770 con asunto "Asesoría para respuesta PQRS con relación a la búsqueda de un desaparecido."
5. 30 de marzo de 2021: Se remitió el memorando No. 1000-3-202101932 con asunto "Protocolo de Intercambio de Información entre la Comisión para el Esclarecimiento de la Verdad, la Convivencia y la No Repetición y la Unidad de Búsqueda de Personas dadas por Desaparecidas en el contexto y en razón del conflicto armado"
De esta manera, la Oficina Asesora Jurídica ha respondido a las solicitudes realizadas por las dependencias de la UBPD con el objetivo de asesora jurídicamente las necesidades planteadas por los equipos.</t>
  </si>
  <si>
    <t>Dentro de los avances planteados, adicionalmente, se evidencia gestión en otros temas diferentes a los relacionados en la actividad: "Seguridad de la Información y la Gestión documental de la UBPD". En este caso, se sugiere orienten los resultados únicamente a estos temas. Así mismo, se sugiere evaluar desde la Oficina Asesora Jurídica cómo orientar otros temas relacionados que no se encuentren en el radar de las personas o áreas encargadas. Lo anterior, considerando que la OAJ se encuentra respondiendo temas remitidos por las áreas y no asesorados desde su óptica.</t>
  </si>
  <si>
    <t>60. Implementar la primera fase del modelo de seguridad digital para la UBPD.</t>
  </si>
  <si>
    <t>Oficina de Tecnologías de la Información</t>
  </si>
  <si>
    <t>Comité de Seguridad de la Información, Oficial de Seguridad de la Información</t>
  </si>
  <si>
    <t xml:space="preserve">"Con el propósito de desarrollar la actividad de Implementar la primera fase del modelo de seguridad digital para la UBPD. la Oficina TIC ha establecido e iniciado la ejecución de un proyecto con el que se busca iniciar la implementación del Modelo de Seguridad Digital, ejecutando el plan de protección y seguridad digital 2021 de forma integral y articulada con el Sistema de Seguridad de la Información. Para lo cual, se desarrollaran diferentes acciones estratégicas que permitirán fortalecer y afianzar las herramientas tecnológicas dispuestas por la entidad y los servicios especializados de seguridad digital así como fomentar la participación activa de los servidores para fortalecer y afianzar la seguridad digital en el nivel central y territorial.
Los beneficios a nivel de seguridad digital que se esperan lograr son los siguientes:
1. implementación gradual de líneas de control que respondan a las necesidades de protección de información de la UBPD.
2. Afinamiento dinámico de las capacidades tecnológicas existentes con el fin de minimizar riesgos externos e internos, fortaleciendo la confianza con las organizaciones, personas, procesos e información que gestiona la entidad.
3. implementar mecanismos de monitoreo, seguimiento, evaluación, y mejora continua de las herramientas especializadas de ciberseguridad para preservar confidencialidad, integridad, autenticidad y no repudio.
4. Afianzar la cultura de seguridad digital en la entidad lo cual permitirá entender el entorno, sus amenazas y las diferentes situaciones a las que se enfrentan los servidores, servidoras, contratistas y personal delegado de la UBPD, manteniendo siempre un comportamiento preventivo.
5. Desarrollar diferentes estrategias articuladas permite que se cubra y fortalezca de manera integral diversos elementos tecnológicos que son necesarios para el desarrollo de las funciones propias de las diferentes áreas, manteniendo de forma primordial niveles aceptables en seguridad digital hacia los interesados externos e internos.
6. Aportar en la implementación del Sistema de Seguridad de la Información de la UBPD definiendo controles a nivel tecnológico, de comunicaciones y estrategias de concientización.
Para el primer trimestre se registran los siguientes avances en el desarrollo de las actividades del proyecto Implementación de la primera fase del modelo de seguridad digital para la UBPD
1. Se realiza validación de un instrumento para realización del inventario de activos de hardware existentes en la entidad, asimismo se diseña y socializa el instrumento con servicios tecnológicos para el registro de los equipos de cómputo en uso por parte de los servidores y contratistas de la entidad.
Evidencias:
https://docs.google.com/spreadsheets/d/1DvtgieaEtQ9dquLZ961ZIMmVBmWzNY1VOX-hDIA1odg/edit#gid=0
2. Se encuentra en revisión del inventario de activos de información de la OTIC, de acuerdo con la matriz registrada en la herramienta isolucion.
Evidencias:
https://unidadbpd.isolucion.co/SI/frmInventarioActivo.aspx
3. En el mes de Febrero se presentó un incidente de seguridad digital y seguridad de la información en una sede territorial de la entidad, se realiza gestión de acuerdo al procedimiento actual y registro en la herramienta Isolucion.
Evidencia: https://drive.google.com/file/d/1x4eghdidN7DqYugU3s90jjOP9qoe9kla/view?usp=sharing 
Nota: El detalle de este incidente es confidencial.
4. Se realiza revisión del uso de la herramienta de cifrado, actualmente se encuentra en proceso de depuración de las licencias asignadas, asimismo se han adelantado actividades de prueba con el proveedor para implementar cifrado de disco completo en el territorio inicialmente.
Evidencias:
- https://drive.google.com/file/d/1MrQv8-_BGjYbRR1TMkr8uO4Inc0ISIdN/view?usp=sharing
- https://drive.google.com/file/d/1FD6zu7L6AQquxLCmvDM23J2aTFrqYVT_/view?usp=sharing
- https://drive.google.com/file/d/1L9dyn5Ztbepztoi0sO8roO5eKgI-WoUA/view?usp=sharing
5 Se encuentra en proceso de validación de los roles y responsabilidades de seguridad digital definidos por la consultoría, con el fin de identificar si se requiere ajustar.
Evidencias: https://drive.google.com/file/d/13FyVReKOnvQ5Q7_AIuuCzCc2fTEjhwZc/view?usp=sharing
6. Se realiza socialización con Gestión Humana, Comunicaciones y Servicios Tecnológicos de la OTIC de las vulnerabilidades encontradas en las pruebas de ethical hacnkig realizadas el año pasado, asimismo se identificaron las personas, proveedores y áreas requeridas para ejecutar las actividades de remediación, se han llevado a cabo seguimientos con las áreas de las actividades a gestionar.
Evidencias:
- https://drive.google.com/file/d/1s3Zibh2NA8ItSt6Vuw3HVdYl48jLjs-a/view?usp=sharing
- https://drive.google.com/file/d/1PxWoK-XOasM6MzeF8_THVQH9kk8z-SGm/view?usp=sharing
- https://drive.google.com/file/d/1O4u0daR68-20uDd6PfjOkPLbH13b3mj_/view?usp=sharing
7. Se está finalizando la identificación de los controles actuales sobre las redes de la entidad, así mismo se identifican oportunidades de mejora y se genera un lineamiento en relación con la conexión a las redes inalámbricas de la entidad.
Evidencias: https://drive.google.com/file/d/1u3WULkwz89Nrk1xrVwLVpRnyI-qGklK1/view?usp=sharing
- https://drive.google.com/file/d/1dOYfy9ZQMui3kO3R4qf4yuY-5jo29Q7E/view?usp=sharing
8. Se han solicitado los informes de  navegación web correspondientes a los meses de Enero y Febrero, una vez se tenga acceso a los mismos se realizará revisión y se propondrán ajustes o mejoras.
Evidencias: https://drive.google.com/file/d/1OWqLp4aptZQyzZdQ_2bOHh1SIK0pu14l/view?usp=sharing
Nota: El detalle de estos informes es confidencial.
9. Se realiza implementación de controles web por filtros de navegación y reglas en el firewall con base en la revisión interna realizada por el equipo de seguridad digital durante el año 2020.
Evidencias: https://drive.google.com/file/d/1bBICfDyI8elggQ4YrlEHOiO2ej64HFze/view?usp=sharing
10. Se encuentra en revisión de posibles ajustes o mejoras a los procesos de cifrado, borrado, dlp y mdm, fue necesario extender el periodo de estabilización hasta el mes de abril.
- https://drive.google.com/file/d/1vqBZFE9ziPipn60G_MASKjjV7JGwzkG0/view?usp=sharing
11. Se solicitó por parte de la oficina de comunicaciones apoyo y orientación desde el enfoque de seguridad digital para el intercambio de información con familiares principalmente en el exterior.
Evidencias:
- https://drive.google.com/file/d/1FyiFpkcdmJ8qcfCy44yaKQid318GxMdU/view?usp=sharing
- https://drive.google.com/file/d/1yk3banG0xn5-MYvWjcR-S0155NI0uvAp/view?usp=sharing
- https://drive.google.com/file/d/1dai0KxcEsVQ6FlLAfZlj9CA6LkX8theQ/view?usp=sharing
- https://drive.google.com/file/d/1TdEw2BnzDPhztXB6qEz8EVW2BJliKNeQ/view?usp=sharing
12. Se genera espacio con planeación para revisión del módulo de riesgos de gestión y corrupción a través de la herramienta ISOLUCION.
Evidencias:
- https://drive.google.com/file/d/1PdFFDhH7xv0TwQQrBFXNcgpWQHggeItt/view?usp=sharing
13. Se encuentra en proceso de generación de una propuesta de actualización a la metodología de riesgos de seguridad de la información y seguridad digital, de acuerdo con la actualización de la política de gestión de riesgos de la entidad.
Evidencias
- https://drive.google.com/file/d/1wdh1hdfEGCURDM4ja05Ubnw_Llj4w8Je/view?usp=sharing
- https://drive.google.com/file/d/1s2frC71FNg2LDjAo1z84msPLvTWCJ8lZ/view?usp=sharing
Así mismo se desarrollará el proyecto Aseguramiento de las herramientas tecnológicas. Con este proyecto se busca realizar el aseguramiento de las herramientas tecnológicas provistas en la UBPD lo cual permitirá preservar la confidencialidad, integridad y disponibilidad de la información gestionada, producida, recibida o transformada a través de los medios tecnológicos en los diferentes procesos de la UBPD.
Entre los beneficios esperados se encuentran:
1. Aseguramiento de herramientas tecnológicas de acuerdo con recomendaciones de seguridad y buenas prácticas en la materia.
2. Implementación de diferentes controles para monitoreo continuo y permanente de los sistemas de información, infraestructura, redes de comunicación, entre otros.
3. Gestión integral de los avances realizados por los diferentes integrantes del equipo de seguridad digital y seguridad de la información.
4. Gestión articulada de los planes de tratamiento de riesgos vigentes.
Durante el trimestre se llevaron a cabo las siguientes actividades:
1. Depuración Usuarios DA - Planta
2. Depuración Usuarios DA - Contratistas
3. Depuración cuentas de correo - Gsuite
4. Depuración Usuarios sin caducidad de contraseña
5. Mejorar el proceso de comunicación con Gestión Humana y Contratos
6. Implementar Doble factor - Administradores
7. Informe reglas, filtros y aplicaciones en firewall
8. Mejoramiento reglas, filtros y aplicaciones firewall
9. Revisión navegación usuarios VPN
10. Cambio de contraseña red wifi
11. Revisión equipos conectados a wifi con posibles vulnerabilidades
Evidencias:
El seguimiento y reporte de avance de las actividades mencionadas anteriormente se realizaron a través de la plataforma Project Place, se adjunta reporte generado a través de la herramienta:
- https://drive.google.com/file/d/1YK0xBc3xzLcBfj8_9Msr_J-e4izvJ1Zg/view?usp=sharing
</t>
  </si>
  <si>
    <t>El avance presentado permite evidenciar las acciones tendientes a implementar la seguridad digital de la entidad, no obstante, al ser tan extenso, para el próximo reporte se sugiere incluir los principales logros y dificultades que enfrenta la implementación de este modelo. Así mismo, se sugiere no incluir los links de las evidencias, sino enviarlas adjuntas, ya que este avance y retroalimentación son publicados en la página web de la entidad.</t>
  </si>
  <si>
    <t>61. Implementar el Sistema de Gestión de Documentos Electrónicos de Archivo de la UBPD, de acuerdo con la naturaleza y funciones de la Entidad.</t>
  </si>
  <si>
    <t>En el marco del contrato 236 de 2020, suscrito entre la Unidad de Búsqueda de Personas dadas por Desaparecidas y Evolution Technologies Groups SAS, se dio cumplimiento a la primera fase y asimismo fueron recibidos a satisfacción cada uno de los entregables.
● Cronograma detallado del proyecto aprobado por el supervisor del contrato. 
● Entregar documentos Frente de Gerencia del Proyecto: Project Charter, Documento de Alcance del  Proyecto, Plan de Gestión del Proyecto, Procedimiento de aceptación de entregables, Matriz de Roles y  responsabilidades del proyecto, Estándares y procedimientos del proyecto.  
● Plan de Entrenamiento de Equipo de Proyecto. 
● Documento Estrategia de Gestión de Datos. 
● Documento de Arquitectura Técnica 
● Documento de Dimensionamiento de sistemas de Desarrollo, Calidad y Productivo 
● Arquitectura de Integración e Inventario de Interfaces 
● Certificación de instalación de la Plataforma Tecnológica. 
● Certificado de licencias a perpetuidad para los ambientes pruebas y producción. 
● Informe técnico y soportes del levantamiento de información con todas las dependencias para los flujos de  trabajo, análisis, diseño actual y diseño propuesto en la herramienta (Arquitecturas). (Una vez recibido a  satisfacción por parte del supervisor). 
● Actas de reunión y soportes de levantamiento de información en la entidad (acorde a lo definido y  programado con el Supervisor).
● Copia de la Entrada a Almacén de los bienes recibidos a satisfacción por parte del Supervisor.</t>
  </si>
  <si>
    <t>El proyecto del SGDEA va a permitir estructurar orden, estandarización y normalización de los procesos documentales en la entidad. frente a esto, se sugiere iniciar a sensibilizar a los servidores para evitar resistencia al cambio a la hora de migrar al sistema de información.  así mismo, se sugiere trabajar de manera simultanea la capacitación de las personas que serán las encargadas de cargar y monitorear información allí alojada. Son actividades que se pueden hacer en paralelo mientras se desarrolla y migra la información de la entidad.</t>
  </si>
  <si>
    <t>62. Implementar el Programa de Gestión Documental de la UBPD, de acuerdo con los lineamientos del Archivo General de la Nación.</t>
  </si>
  <si>
    <t>El Grupo Interno de Trabajo de Gestión documental en el marco del plan de acción y sus respectivas actividades, ha realizado visitas de seguimiento a los archivos de gestión, remitió la programación de las capacitaciones en materia de gestión documental para la vigencia 2021, se actualizó y publicó la Guía de Conformación de Expedientes Contractuales, se finalizó el banco terminológico, memoria descriptiva y se firmaron todas las Tablas de Retención Documental por parte de cada uno de los jefes de las dependencias, asimismo, se elaboraron campañas de expectativas en relación al proceso de gestión documental y las actas de reunión y listados de asistencia.</t>
  </si>
  <si>
    <t>El trabajo desarrollado permite culminar labores pendientes por culminar desde la vigencia 2020. materializando hitos relevantes para el manejo de gestión documental en la UBPD. 
Se sugiere enfocar esfuerzos en el seguimiento a los archivos de gestión, pensando en la cantidad de información que fluye por fuera de las instalaciones en tiempos de pandemia y que no facilitan la consolidación de la misma en las instalaciones o en centros de almacenamiento alternos de la entidad.</t>
  </si>
  <si>
    <t>63. Robustecer las capacidades tecnológicas de la UBPD a través de proyectos de TIC, incluidos los del primer año del Plan Estratégico de Tecnologías de información (2021-2024)</t>
  </si>
  <si>
    <t>SGTT, DTIPLB, SG, SAF, DT</t>
  </si>
  <si>
    <t xml:space="preserve">"Con el propósito de desarrollar la actividad de robustecer las capacidades tecnológicas de la UBPD a través de proyectos de TIC, incluidos los del primer año del Plan Estratégico de Tecnologías de información (2021-2024), la Oficina TIC ha establecido una serie de proyectos por medio de los cuales realizarán las actividades orientadas a robustecer las capacidades tecnológicas de la UBPD con el fin de suplir las necesidades tecnológicas necesarias para el desarrollo de las actividades misionales. 
Es a través de cada uno de los proyectos que se gestionarán desde la OTIC que se aprovisionarán una serie de herramientas tecnológicas que permitirán:
1. Fortalecimiento Servicios Integrados TIC UBPD 2021: Con el desarrollo del proyecto se busca identificar, estructurar, adquirir, implementar y estabilizar los servicios tecnológicos de TICs a través de un mapa de ruta que permita el fortalecimiento de los servicios Integrados de TIC para la UBPD en todo los lugares donde la entidad presta su servicio a través de sedes territoriales o satelitales.
Los beneficios que se esperan lograr son los siguientes: 
1. Fortalecimiento de los servicios tecnológicos prestados y requeridos por la UBPD.
2. Integración tecnológica de servicios TIC permitirá mejorar la percepción del servicio.
3. Minimizar la afectación a los usuarios en la prestación de los servicios TIC, a través de un plan de transición de servicios entre proveedores. 
4. Optimizar los seguimientos técnicos y administrativos de los contratos asociados a la prestación de los servicios de TIC.
5. Centralizar a través de un único proveedor la seguridad de los servicios tecnológicos prestados a la entidad.
Para el primer trimestre se registran los siguientes avances en el desarrollo de las actividades de este proyecto:
- Se desarrollán las actividades contractuales orientadas a la contratación de los servicios integrados de la OTIC, los cuales incluye: Conectividad, Internet, Seguridad Centralizada, EDR, Mesa de Servicios y PAAS. 
Evidencia: https://drive.google.com/drive/folders/1MA_G0LPZzAy-aRrSjWd2gypYFFGpaXN5?usp=sharing
2. Gestión de Adquisiciones 2021. Con el proyecto se busca gestionar de manera oportuna y articulada la adquisición de los bienes y servicios de TI a través del seguimiento y control, de las adquisiciones del plan anual de adquisiciones, que no tienen un proyecto específico que las gestione, con el fin fortalecer y mantener los servicios  tecnológicos de la OTIC en apoyo y complemento a los procesos de búsqueda de personas dadas por desaparecidas y la gestión administrativa de la UBPD.
Con este proyecto se pretende gestionar los recursos económicos para fortalecer las capacidades tecnológicas de la UBPD a través de la adquisición de bienes y servicios tecnológicos con el fin de apoyar la búsqueda de personas dadas por desaparecidas.
Para el primer trimestre se registran los siguientes avances en el desarrollo de las actividades de este proyecto. Se encuentra en desarrollo las actividades contractuales orientadas al fortalecimiento de las siguientes capacidades tecnológicas:
1. Renovación del licenciamiento del software como servicio saas Planview para 15 licencias.
Evidencia: https://drive.google.com/drive/folders/19xt18bPw34w0wFMY5BsPL9lmaSqZxMFm
2. Adquisición de Escáneres (9) para las siguientes áreas: Subdirección de Gestión Humana, Secretaría General, Dirección de Información, planeación y localización para la búsqueda, Subdirección de análisis, planeación y localización para la búsqueda
Evidencia: https://drive.google.com/drive/folders/13CzW-MG7YkxN8ybtXX5gvTHG5BdLf-97
3. Licenciamiento de 184 licencias de PDF Element Business para Bogotá y Territoriales.
Evidencia: https://drive.google.com/drive/folders/14w1rbBaEh7DrblpdWkkF_k4KJ77CXbZt?usp=sharing
4. Licenciamiento de 4 licencias de Adobe Suite Creative Cloud Enterprise para el área de Comunicaciones de la Entidad
Evidencia: https://drive.google.com/drive/folders/150mKomXo0VyWYAFWzkL34P00sQ70Uxft?usp=sharing
5. Adquisición de Estaciones de 4 trabajo para la Subdirección general Técnica y Territorial
Evidencia: https://drive.google.com/drive/folders/151iXnDihM6wsevFxydkS2IryX24PYs_x?usp=sharing
6. Adquisición del siguiente paquete de licencias ArcGis: licencias 100 licencias de field worker, 1 licencia Insights Analyst, 4 licencias Creator,  2 licencias Data Interoperability for ArcGis Desktop concurrente y la renovación del licenciamiento de ArcGis previo.
Evidencia: https://drive.google.com/drive/folders/151-zJNpfl3flogB3oQm5F3_ee9rFGZ_v?usp=sharing
3. Fortalecimiento Infraestructura TI UBPD. Este proyecto pretende fortalecer la infraestructura base TIC para soportar  las soluciones de TI implementadas gradualmente bajo la planeación estratégica de TI y desarrollo del sistema misional. Con este propósito se incluye el diseño e implementación del protocolo IPv6 en la infraestructura tecnológica de la entidad, así mismo la federación de servicios para contar con controles de usuarios por fuera de la red de la UBPD.
Entre los beneficios esperados se encuentran: 
1. Responder a las necesidades del sistema misional en sus diferentes etapas de diseño, desarrollo e implementación en la UBPD.
2. Mejorar la seguridad de la infraestructura tecnológica a través de nuevas tecnologías, como IPv6.
3. Contar con condiciones de infraestructura tecnológica que asegure disponibilidad y variables de entorno física adecuadas para este tipo de elementos.
4. Fortalecimiento Uso Y Apropiación de TI. El Proyecto permitirá fortalecer el uso y apropiación de la tecnología implementada en la UBPD, generar cultura organizacional en la adopción de los servicios  tecnológicos y conocer el nivel de adaptación de los interesados. Esto se logrará a través de instrumentos que facilitarán la definición del esquema de formación, la matriz de Interesados identificando los grupos homogéneos y perfiles formativos, el catálogo de entrenamiento y/o plan de entrenamiento con grupo de interés a impactar y la medición de resultados
Los beneficios esperados son: 
1. Involucrar activamente a los servidores públicos en las acciones de uso y apropiación de las soluciones tecnológicas emprendidas por la UBPD.
2. Definir el esquema de formación para las soluciones tecnológicas emprendidas por la UBPD.
3. Fomentar cultura organizacional en el uso y apropiación de las tecnologías
Para el primer trimestre se registran los siguientes avances en el desarrollo de las actividades de este proyecto. Se encuentran en proceso de diseño los siguientes instrumentos definidos:
Primer instrumento “FORMATO REGISTRO INFORMACIÓN CAPACITACIONES”, este formato permitirá consolidar los cursos y/o entrenamientos, nombre de la herramienta, fecha, hora, duración, temario y datos de inscripción (si aplica)
Segundo Instrumento “CONSTRUCCIÓN DE ÍTEMS PARA LA ENCUESTA”, los ítems están en construcción validando tanto los diferentes tipos de respuesta que aplican a cada uno, como que los resultados nos generen la medición que se espera para medir el nivel de uso y apropiación de servicios tecnológicos y de herramientas de TI. Este instrumento se diseñara mediante la APP form de Gsuite, para validación del líder del área.
Evidencias:https://drive.google.com/drive/folders/17h6u-NsWB8ACByRKwa9Mr6E4xPDj7i3r 
</t>
  </si>
  <si>
    <t>El avance presentado permite evidenciar las acciones tendientes a implementar la seguridad digital de la entidad, no obstante, al ser tan extenso, para el próximo reporte se sugiere incluir los principales logros y dificultades que enfrenta el robustecimiento de las capacidades tecnológicas de la UBPD. Así mismo, se sugiere no incluir los links de las evidencias, sino enviarlas adjuntas, ya que este avance y retroalimentación son publicados en la página web de la entidad.
Finalmente, se sugiere establecer una linea base del Plan Estratégico TI, para conocer al final de la vigencia el porcentaja de implementación y retomar una linea base para el 2022 con los hitos y subproyectos pendientes.</t>
  </si>
  <si>
    <t>64. Definir la estructura del universo de personas dadas por desaparecidas</t>
  </si>
  <si>
    <t>SGTT</t>
  </si>
  <si>
    <t>Se elaboró una propuesta de estructura del universo de personas dadas por desaparecidas que contempla 55 variables de información agrupadas en datos de identidad, datos civiles y sociodemográficos, datos de ocupación y pertenencia a organizaciones o grupos, datos sobre los hechos de desaparición, datos sobre la búsqueda y datos sobre las fuentes.</t>
  </si>
  <si>
    <t>De acuerdo con la actividad, al tratarse de una estructura definida y no de una propuesta aprobada, aún no se daría por culminado su resultado, esperando en todo caso, que la propuesta sea aprobada o definida como definitiva en el 2do trimestre de la vigencia.</t>
  </si>
  <si>
    <t>65. Depurar la información de fuentes de información que se determinen, para establecer el universo de personas dadas por desaparecidas.</t>
  </si>
  <si>
    <t xml:space="preserve">Se realizó una depuración de la información del RSB, esto fue necesario para ser usada por el robot creado por OTIC y así transferir los datos de las hojas de cálculo de Google a los formularios de KOBO para que se puedan ver los historicos y permitir hacer modificaciones. De igual manera se anotaron ajustes a hacer en los datos y en las tabla de la base de datos.
Se definió la estructura de la tabla con las variables que van hacer parte del Universo
</t>
  </si>
  <si>
    <t>Es necesario determinar si la depuración llevada a cabo corresponde únicamente al Registro de Solicitudes de Búsqueda o si tambien incluye las fuentes de información, tal y como lo solicita la actividad.</t>
  </si>
  <si>
    <t>66. Integrar información depurada en la estructura del universo de personas dadas por desaparecidas.</t>
  </si>
  <si>
    <t>Se realizó con ayuda de OTIC la ejecución del robot para integrar los datos del RSB a la base los formularios de KOBO  (KoBoToolbox es un conjunto de herramientas para la recopilación de datos de campo para su uso en entornos desafiantes. Es un software  libre y gratuito) y la base de datos en el servidor de la unidad.
Se pobló la estructura del Universo propuesta con información de Personas Dadas por Desaparecidas registradas en el Registro de Solicitudes de Búsqueda que por la información recibida en la solicitud se determina que harán parte del Universo</t>
  </si>
  <si>
    <t xml:space="preserve">
El avance rinde cuenta del cumplimiento de la actividad, no obstante, se recomienda evaluar con la asesora de seguridad de la información los riesgos de utilizar KoBoToolbox, siendo esta una herramienta libre y gratuita. ¿Que grado de vulnerabilidad tiene y tuvo el cargue de la información?</t>
  </si>
  <si>
    <t>67. Gestionar la aprobación del capítulo especial del RND.</t>
  </si>
  <si>
    <t>Se tiene la primera versión de la Propuesta Capítulo Especial Universo-RND.</t>
  </si>
  <si>
    <t>Es importante considerar que esta actividad tiene fecha máxima de culminación el 30 de junio, por lo anterior, la aprobación se debe gestionar durante el 2do trimestre del año.
¿La propuesta del capítulo debe ser sometida a participación ciudadana? o se realiza directamente en el marco del Convenio con el INMLCF? Para el avance, se sugiere incluir los logros, dificultades y pormenores requeridos para llevar a cabo el trabajo.</t>
  </si>
  <si>
    <t>68. Gestionar la instalación de la infraestructura tecnológica en el INMLyCF</t>
  </si>
  <si>
    <t>Se encuentra en trámite de firma el comodato que permitirá entregar al INMLCF la infraestructura tecnológica adquirida por la UBPD en la vigencia 2020, con el fin de que el contratista realice la instalación de dichos bienes en la sede del INMLCF. 
La solicitud contractual se radicó ante la Secretaria General - Oficina de Contratos, el pasado 26 de marzo de 2021 con memorando 2000-3-202101888 .</t>
  </si>
  <si>
    <t>Se sugiere remitir este comodato a la Oficina Asesora Jurídica para efectos de que sea evaluado desde su perspectiva, lo anterior, considerando el uso de los equipos, su disposición, autorizaciones y permisos de ingreso, confidencialidad, entre otros aspectos jurídicos que puedan ser evaluados.
Finalmente, cabe precisar que esta actividad debe llevarse a cabo antes de culminar el segundo trimestre de 2021, por lo anterior, es pertinente que consideren dentro de los tiempos de entrega e instalación estos trámites en pandemia.</t>
  </si>
  <si>
    <t>69. Gestionar la implementación del capítulo en las instalaciones del INMLCF.</t>
  </si>
  <si>
    <t>Se recibió la infraestructura tecnologica , se avanza en el comodato del Instituto Nacional de Medicina Legal y Ciencias Forenses.</t>
  </si>
  <si>
    <t>Se sugiere evaluar si esta actividad alcanza a culminarse en los tiempos previstos, lo anterior, considerando que aún no ha sido suscrito el comodato y no se han instalado los equipos en el INMLCF y culmina para el 30 de junio de 2021.
Así mismo, se sugiere brindar un avance en términos de logros y dificultades, los cuales permiten dar un contexto mas preciso y orientan a tomar acciones preventivas durante la gestión</t>
  </si>
  <si>
    <t>70. Migrar los registros del Universo de personas dadas por desaparecidas.</t>
  </si>
  <si>
    <t xml:space="preserve">En el periodo a reportar no se presenta avance porque estamos realizando el tramite con la colsultoría que realiza la instalación de la infraestructura en el INMLCF. </t>
  </si>
  <si>
    <t>El avance guarda concordancia con las fechas y los temas previstos en las anteriores actividadas, se esperan resultados en el segundo semestre de 2021</t>
  </si>
  <si>
    <t>71. Identificar y clasificar las fuentes no estructuradas para la sistematización de información relacionada con sitios de disposición de cuerpos.</t>
  </si>
  <si>
    <t>Para el proyecto de sistematización que inició en febrero se identificaron como fuentes no estructuradas, aquellas correspondientes a los diagnósticos de cementerios para completar la información relacionada con las nuevas variables identificadas y ajuste de información con errores para 485 cementerios. Esta información ya se ajustó y completó.
Por otro lado, se cuenta con la información de organizaciones sociales que se identificaron para sistematizar y actualmente se realiza la preclasificación de los documentos de Corporación Jurídica Libertad y Colectivo Orlando Fals Borda, para este último se consultó con el ET Villavicencio. Se realizó la asignación a los profesionales del equipo para su preclasificación, clasificación y sistematización</t>
  </si>
  <si>
    <t xml:space="preserve">El avance en esta actividad permite sustentar el trabajo con cementerios y organizaciones sociales identificadas, no obstante, se debe evaluar toda la información relacionada con sitios de disposición de cuerpos diferentes a cementerios, por ende, se sugiere evaluar el contexto de la actividad, lo avanzado y las fechas previstas para el desarrollo de la actividad (30 de abril de 2021). </t>
  </si>
  <si>
    <t>72. Sistematizar y consolidar la información en el RNFCIS.</t>
  </si>
  <si>
    <t>Se completó y ajustó la información para 139 cementerios, con lo cual se completa la matriz para los 485 cementerios de los diagnósticos realizados por el Ministerio del Interior. Se georreferenciaron 65 sitios de disposición de cuerpos correspondientes a los identificados en fuentes no estructuradas, los cuales se ingresaron a la GDB (Geodata base - base de datos geográfica) del proyecto de sistemtaitzación. Estos serán migrados a la GDB corporativa del RNFCS una vez se tenga estabilizada la base de datos.</t>
  </si>
  <si>
    <t>¿Cuales han sido los principales logros y dificultades para sistematizar y consolidar la información en el RNFCIS?. Se sugiere ligar el RNFCIS.y los Planes Regionales de Búsqueda, de tal forma, que puedan sacar un mejor provecho de la información y lugares allí contenidos.</t>
  </si>
  <si>
    <t>73. Hacer disponible la información estructurada sobre sitios de disposición.</t>
  </si>
  <si>
    <t>Se ajustó la herramienta de registro de sitios y se puso en producción para los ET y DTIPLOC
Se avanzó en el desarrollo de la herramienta para cementerios, se realizaron pruebas funcionales y actualmente se encuentra en ajuste de acuerdo a las observaciones emitidas por parte de dos analistas de la DTPLOC. Se espera realizar las pruebas funcionales con dos ET en el mes de abril.
Para la visualización, seguimiento y monitoreo de los sitios de disposición de cuerpos, se creó un dashboard con visor geográfico que indica los sitios a nivel nacional ingresados por la herramienta de registro de sitios de disposición de cuerpos, en el momento se encuentra en pruebas funcionales</t>
  </si>
  <si>
    <t>El reporte rinde cuenta del avance realizado, el cual se espera rinda frutos luego de las pruebas que se realizarán en el mes de abril con los Equipos Territoriales.</t>
  </si>
  <si>
    <t>74. Formular las hipótesis de localización.</t>
  </si>
  <si>
    <t xml:space="preserve">Se elaboró el cronograma de entrega de hipótesis de localización en relación con las investigaciones humanitarias que se venían llevando a cabo desde el año 2020 y las proyectadas para 2021. Además se proyectaron las hipótesis de Vegas del Catatumbo, Samoré y Curvaradó. </t>
  </si>
  <si>
    <t>Se sugiere establecer del Universo de personas dadas por desaparecidas con el que cuenta actualmente la UBPD el porcentaje de solicitudes que ya cuentan con hipotesis de localización formulada. Este dato permitirá dimensionar las dificultades y la capacidad de respuesta de la UBPD, con miras a establecer acciones de mejora o ajustar rutas de trabajo.</t>
  </si>
  <si>
    <t>75. Realizar visitas a campo para corroborar o descartar las hipótesis de localización.</t>
  </si>
  <si>
    <t>En el marco de las medidas cautelares de la JEP, en 2021 se han realizado dos visitas al  Resguardo de San Lorenzo: 21 al 28 de febrero y 14 al 22 de marzo. Estas visitas se desarrollaron de manera conjunta con JEP, MOVICE, Equitas, Universidad de Caldas y CRIDEC y representantes del Resguardo.</t>
  </si>
  <si>
    <t>Se evidencia la gestión desempeñada por la UBPD en el marco de las medidas cautelares de la JEP, sin embargo, este mismo desempeño no se percibe con los Planes Regionales de Búsqueda ya formulados y en curso. Se sugiere establecer acciones que permitan la consecusión de solicitudes que han sido radicadas directamente a la UBPD en el marco de sus mandato.</t>
  </si>
  <si>
    <t>76. Elaborar los informes de localización reflejando los hallazgos de la visita a campo y las proyecciones para el plan regional.</t>
  </si>
  <si>
    <t>En este momento se está construyendo el informe de Localización de manera conjunta con la DTPRI y la DTPC. Este informe debe ser enviado a la JEP el día 26 de abril</t>
  </si>
  <si>
    <t>Frente al avance y dado a que el relacionamiento con la JEP ha sido constante, se sugiere establacer tiempos de respuesta (estandar) para este tipo de informes dentro del trabajo articulado, por último, ¿Dentro de los avances del trimestre no fue necesario elaborar informes de localización efectuados durante el último trimestre de la vigencia 2020?</t>
  </si>
  <si>
    <t>77. Construir cronograma de actividades para el desarrollo de los planes regionales de búsqueda.</t>
  </si>
  <si>
    <t>DTIPLOC, DTPCVED y ET</t>
  </si>
  <si>
    <t>78. Establecer mesas de trabajo con la DTIPLOC, DTPCVED y Equipos Territoriales para revisar los planes regionales de búsqueda y los criterios de priorización de los mismos.</t>
  </si>
  <si>
    <t>Sin reporte detallado por parte de la DTPRI, Es necesario registrar un avance para cada actividad por separado.</t>
  </si>
  <si>
    <t>79. Hacer seguimiento cada dos meses de los avances de cada Plan regional de búsqueda para dar cumplimiento a las actividades establecidas.</t>
  </si>
  <si>
    <t>80. Proyectar los actos administrativos de autorización para acceso a lugares en armonia con la normativa y reglamentación interna vigente.</t>
  </si>
  <si>
    <t>Para el primer trimestre del año, la Oficina Asesora Jurídica proyectó dos (2) actos administrativos de autorización para acceso a lugares en armonia con la normativa y reglamentación interna vigente. Estos son:
1. 3 de febrero de 2021:  Proyecto de Resolución “Por medio de la cual se autoriza el acceso de la UBPD a unos predios ubicados en el Cerro San José, situado en la vereda Sinagaza del municipio de Chámeza y en la vereda Guafal del municipio de Tauramena, en el departamento de Casanare, con el objetivo de efectuar acciones humanitarias de localización, prospección y recuperación de cuerpos esqueletizados”
2. 24 de marzo de 2021: Proyecto de Resolución “Por medio de la cual se autoriza el acceso de la UBPD al territorio colectivo del Consejo Comunitario del Río Curvaradó, ubicado en la cuenca del río Curvaradó, en el municipio de Riosucio, departamento del Chocó, con el objetivo de efectuar acciones humanitarias de prospección y recuperación de cuerpos esqueletizados”</t>
  </si>
  <si>
    <t>De acuerdo con el avance remitido, se sugiere lo siguiente: 
1. Ya que esta información será publicada en la página web de la entidad, se sugiere suprimir o reducir al máximo el nombre de los predios o lugares en los cuales se realizarán acciones humanitarias, mitigando riesgos de seguridad y confidencialidad durante su materialización. ejemplo. "Predios ubicados en el Cerro San José, situado en la vereda Sinagaza del municipio de Chámeza y en la vereda Guafal del municipio de Tauramena, en el departamento de Casanare" o "territorio colectivo del Consejo Comunitario del Río Curvaradó, ubicado en la cuenca del río Curvaradó, en el municipio de Riosucio, departamento del Chocó"
2. Es necesario, que dentro de los avances cualitativos determinen y registren logros o dificultades para la elaboración de actos administrativos, así mismo, determinar cuantos se elaboraron de un total de solicitudes presentadas por las áreas misionales. Esto facilitará el trabajo previo e insumos que deben remitir las Direcciones Técnicas misionales para la elaboración de los actos administrativos . Ejemplo: Para el trimestre, se elaboraron 2 actos adminitrativos de X solicitudes realizadas por las DTM, lo anterior, debido a X, Y y Z situaciones...</t>
  </si>
  <si>
    <t>81. Construir Plan operativo de intervención técnico forense para la búsqueda en campo que conduzca a las acciones humanitarias planeadas (localización, prospección y recuperación), asociadas a los Planes regionales de búsqueda.</t>
  </si>
  <si>
    <t>DTIPLOC, DTPCVED, ET</t>
  </si>
  <si>
    <t xml:space="preserve">Durante el primer trimestre se recuperaron 32 cuerpos, a partir de las prospecciones y diligencias de recuperación realizadas asociados a medidas cautelares:
1. Se realizó acción humanitaria en el Jardín Cementerio Universal de Medellín, realizando una diligencia de recuperación en la zona 29 A, la cual se encuentra bajo las medidas cautelares de la JEP AUTO AT 110 de 2020 del 29 de julio de 2020, logrando la recuperación de una estructura de origen humano, el cual fue entregado al INMLCF de la ciudad de Medellín.
2. Se realizaron acciones humanitarias lideradas por la Unidad de Búsqueda de Personas dadas por Desaparecidas (UBPD) y en coordinación con la Unidad de Investigación y Acusación de la Jurisdicción Especial para la Paz (UIA-JEP) en el cementerio de “La Dolorosa” del municipio de Puerto Berrio, referentes al apoyo a las medidas cautelares proferidas por JEP en el AUTO SAR AI 023 del 15 de octubre 2020, que protegen 356 sitios de interés forense al interior de este camposanto donde se presume la ubicación de personas dadas por desaparecidas, la UBPD llevó a cabo del 15 al 26 de marzo de 2021, la tercera fase de la intervención propuesta para los contenedores reubicados de las celdas de custodia H y R, concerniente al abordaje antropológico forense de los cadáveres allí dispuestos, recuperando y entregando 31 cuerpos al Instituto Nacional de Medicina Legal y Ciencias Forenses (INMLCF).
Para el desarrollo de las acciones mencionadas se llevo a cabo la construcción de planes operativos los cuales tienen incluídos cronogramas de trabajo,  se realizaron diferentes mesas de trabajo con los referentes de las Direcciones técnicas misionales y Equipos territoriales y otras entidades, y se realizo seguimiento a cada plan de intervención técnico forense para la búsqueda.
</t>
  </si>
  <si>
    <t>Frente al avance, la DTPRI remite un solo avance para 4 actividades 81, 82, 83 y 84, el cual no permite evidenciar de forma separada el cronograma, planes de trabajo o seguimiento mensual de los avances de cada Plan regional de búsqueda. Adicionalmente, se evidencia que el Plan Operativo ubicado en la carpeta drive no se encuentra diligenciado con los avances para los meses de febrero y marzo, por lo cual, se sugiere utilizar esta herramienta por la DTPRI construida.
Es necesario registrar un avance para cada actividad por separado.</t>
  </si>
  <si>
    <t>82. Construir cronograma de actividades para el desarrollo del plan operativo de Intervención técnico forense para la búsqueda en campo que conduzca a las acciones humanitarias planeadas (Localización, prospección y recuperación), asociadas a los Planes regionales de búsqueda.</t>
  </si>
  <si>
    <t>83. Desarrollar mesas de trabajo con la DTIPLOC, DTPCVED y Equipos Territoriales para la planificación de acciones de localización, prospección y recuperación asociadas a los PRB.</t>
  </si>
  <si>
    <t>84. Hacer seguimiento cada dos meses a los avances de cada Plan operativo de intervención técnico forense para la búsqueda en campo, que conduzca a las acciones humanitarias planeadas (localización, prospección y recuperación), asociadas a los Planes regionales de búsqueda.</t>
  </si>
  <si>
    <t>85. Construir cronograma de actividades para el desarrollo de la verificación de identidad de las personas encontradas con vida.</t>
  </si>
  <si>
    <t>Se construyó la matriz “Seguimiento a personas encontradas vivas” como herramienta de control para el seguimiento a los casos relacionados con PEV.</t>
  </si>
  <si>
    <t>El avance de la actividad "matriz de seguimiento" no corresponde con lo requerido, "cronograma de actividades para el desarrollo de la verificación de identidad de las personas encontradas con vida". Se sugiere ajustar de acuerdo con lo registrado y aprobado en el Plan de acción.</t>
  </si>
  <si>
    <t>86. Realizar reuniones entre el equipo interdirecciones y el equipo territorial para la planificación de acciones de localización y contacto con las personas encontradas con vida.</t>
  </si>
  <si>
    <t>Durante el primer trimestre la DTPRI no realizó verificación de identidad a casos de Personas Encontradas con Vida, sin embargo, participó en mesas interdirecciones en casos de PEV de la siguiente manera:
- La DTPRI contribuyó en la construcción de la metodología de diálogo orientadas al abordaje del proceso verificación de identificación para PEV y posible reencuentro en el ET San José del Guaviare.
- La DTPRI contribuyó con observaciones encaminadas al proceso de verificación de identidad en los posibles casos de reencuentros de PEV en el ET Villavicencio
- La DTPRI contribuyó en la construcción del plan de localización, contacto, identificación y reencuentro de un caso PEV en el ET Cúcuta – Magdalena Medio, en el cual se dan a conocer acciones para la verificación de identidad.</t>
  </si>
  <si>
    <t>El avance registrado evidencia el trabajo previo requerido para poder llevar a cabo acciones de localización y contacto con las personas encontradas con vida.</t>
  </si>
  <si>
    <t>87. Hacer seguimiento mensual de los avances en las acciones de localización y contacto con las personas encontradas con vida.</t>
  </si>
  <si>
    <t>EL grupo de identificación de la DTPRI sostuvo reuniones internas (18 y 23 de marzo) para dar a conocer los casos relacionados con PEV, el estado de los mismos y acciones para impulsar la identificación.
Se construyó la matriz “Seguimiento a personas encontradas vivas” como herramienta de control para el seguimiento a los casos relacionados con PEV.</t>
  </si>
  <si>
    <t>La matriz construida permite realizar seguimiento a la localización y contacto con las personas encontradas con vida. sin embargo, la actividad aprobada sugirió un seguimiento mensual y solo se soportan 2 sesiones en el mes de marzo.</t>
  </si>
  <si>
    <t>88. Ingresar expedientes de necropsia de CNI a la herramienta de diagnóstico del Proyecto de impulso al proceso de identificación de cadáveres CNI en Colombia.</t>
  </si>
  <si>
    <t>Se adelantaron labores administrativas para la elaboración de estudios previos para la contratación de 6 Coordinadores Profesionales, y 23 técnicos en las ciudades de Bogotá, Medellín, Cali, Barranquilla y Villavicencio para el Proyecto de diagnóstico del estado del proceso de identificación de cadáveres no identificados sometidos a necropsia en Colombia.</t>
  </si>
  <si>
    <t>Se evidencian labores administrativas de planeación para la consecución de la actividad. En este sentido, se espera avance relacionado con el ingreso de expedientes de necropsia de CNI en la herramienta de diagnóstico durante el 2do trimestre.</t>
  </si>
  <si>
    <t>89. Hacer el análisis de la información de los expedientes de necropsia ya procesados, para diagnosticar el estado del proceso de identificación en dichos cuerpos.</t>
  </si>
  <si>
    <t>Se adelantaron labores administrativas para la elaboración de estudios previos para la contratación de 1 Analista profesional en la ciudad de Bogotá, encargado de análizar la información de los expedientes de necropsia ya procesados, para diagnosticar el estado del proceso de identificación en dichos cuerpos en el Proyecto de diagnóstico del estado del proceso de identificación de cadáveres no identificados sometidos a necropsia en Colombia.</t>
  </si>
  <si>
    <t>Se evidencian labores administrativas de planeación para la consecución de la actividad. En este sentido, se espera avance en el 2do trimestre, relacionado con el análisis de la información de los expedientes de necropsia ya procesados en años anteriores.</t>
  </si>
  <si>
    <t>90. Desarrollar planes operativos para impulsar la identificación de los cuerpos CNI.</t>
  </si>
  <si>
    <t xml:space="preserve">Se realizó el seguimiento al proceso de identificación de 1 cuerpo recuperado por la Unidad y 19 cuerpos entregados por otras entidades,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dentro de las principales actividades que se realizan en el seguimiento a la identificación se encuentran la recepción y análisis de la información.
Adicional, se llevaron a cabo jornadas de tomas de muestras biológicas a familiares :
- Municipio Cundinamarca -Soacha: 2 muestras biológicas a 1 familiar de PDD
- Municipio de Jamundí- Cali: 10 muestras biológicas a 5 familiares de PDD
- Municipio Sara vena -Arauca: 84 muestras biológicas a 42 familiares de PDD
- Municipio de Florencia – Caquetá: 92 muestras biológicas a 49 familiares de PDD
</t>
  </si>
  <si>
    <t>Las labores desarrolladas permiten visualizar la gestión desarrollada por la DTPRI, no obstante, se observa que los Planes operativos construidos cargados en la carpeta drive no han tenido seguimiento en los meses de febrero y marzo. Se sugiere utilizar el Plan construido por la DTPRI</t>
  </si>
  <si>
    <t>91. Continuar con el relacionamiento con el INMLCF, mediante el Convenio Interadministrativo entre la UBPD y el INMLCF, aunando esfuerzos administrativos y técnicos que faciliten la articulación para tener una efectiva coordinación para el proceso de búsqueda humanitaria y extrajudicial.</t>
  </si>
  <si>
    <t>Como parte de este relacionamiento  se tuvieron encuentros con el grupo nacional de apoyo GNAUBPD-SSF de la UBPD y el INMLCF los días 29 de enero, 26 de febrero y 25 de marzo de 2021. Los temas tratados se enfocaron a fortalecer e impulsar el proceso de búsqueda que adelanta la UBPD, asi como a mantener el impulso a la identificación de cadáveres CNI por parte de la  Unidad.</t>
  </si>
  <si>
    <t>Las labores desarrolladas permiten visualizar la gestión desarrollada por la DTPRI en el marco del convenio suscrito con el INMLCF.  Se sugiere establecer un plan de trabajo detallado durante la vigencia para establecer tiempos y tareas para cada entidad en el 2021.</t>
  </si>
  <si>
    <t>92. Reformular los planes de búsqueda existentes de acuerdo a los lineamientos para su formulación.</t>
  </si>
  <si>
    <t>En la vigencia 2021 la UBPD está transitando hacia la comprensión del alcance regional de los planes de manera más amplia y estandarizada, de tal manera que se entienden las regiones como agrupaciones de territorios que comparten dinámicas de la desaparición asociada al conflicto armado. Es así, que en su mayoría las regiones que se están abordando agrupan varios municipios y en algunos casos veredas, que tuvieron dinámicas de la territorialidad de actores armados comunes. En ese sentido se están formulando planes regionales de búsqueda para regiones que agrupan varios municipios y subregiones que, en algunos casos, han subsumido planes regionales que se formularon en el año 2019 y 2020. 
En virtud de lo anterior, se anexa un cuadro de la proyección actual de la transición anteriormente señalada.</t>
  </si>
  <si>
    <t>De acuerdo con el avance, se sugiere relacionar en el avance cualitativo los planes de búsqueda existentes reformulados, lo anterior, para mejorar la comprensión de las partes interesadas que ingresan a leer estos informes en la página web de la entidad y de pronto determinar cuales son los aspectos relevantes o desafios dentro de esta reformulación.
Por último, es importante considerar que esta actividad fue considerada para ser culminada a 30 de junio, por ende, las reformulaciones deben efectuarse en el 2do trimestre del 2021 para darla por culminada</t>
  </si>
  <si>
    <t>93. Construir el universo de personas desaparecidas asociadas al plan de búsqueda.</t>
  </si>
  <si>
    <t>Durante el primer trimestre del año se ha venido trabajando en la recolección y análisis de información para la formulación de nuevos PRB que permitirá establecer en el periodo de reporte según la programación realizada, acorde con el indicador 18, la  cantidad de personas dadas por desaparecidas que van siendo incorporadas al universo regional de datos contenidos en cada uno de los Planes regionales de búsqueda priorizados y en ejecución.</t>
  </si>
  <si>
    <t>94. Definir las investigaciones humanitarias que se van a realizar en el marco de cada plan regional de búsqueda.</t>
  </si>
  <si>
    <t>Las investigaciones humanitarias identificadas en el periodo de corte, que se van a realizar en el marco de los PRB en construcción y  ya formulados son las siguientes:  
- Ajusticiamientos FARC-EP
- Combatientes cuyo cuerpo no ha sido recuperado
- Ejecuciones intrafilas frente 13
- Desapariciones Atribuidas a la CMDA
- Retenciones FARC
- Cuerpos no reclamados Cementerio de Siloé
- Ejecuciones intrafilas Frente 30-FARC EP
- Combatientes de la columna Calarcá del M-9 desaparecidos en Alto Atrato
- Combatiente del M-19 muerto en combate
- Secuestros asociados a Bloque Oriental
- Disputa paramilitar 1998-2004</t>
  </si>
  <si>
    <t>De acuerdo con el avance, se sugiere determinar el proceso de selección de estas investigaciones y el porcentaje de posibles investigaciones que aún no serían identificadas de acuerdo con la información que ya haya sido recibida y recopilada por la UBPD. Finamente, se sugiere determinar en los avances ¿En que contribuirán estas investigaciones a los procesos de búsqueda o cuáles serán los desafíos al respecto?</t>
  </si>
  <si>
    <t>95. Apoyar y acompañar la formulación y ejecución de los PRB para la incorporación de los enfoques diferenciales y de género (PRB formulados/PRB apoyados y acompañados en la incorporación de los enfoques).</t>
  </si>
  <si>
    <t xml:space="preserve">En el marco de esta actividad la Dirección de Participación, Contacto con las Víctimas y Enfoques Diferenciales ha venido trabajando en un documento que se viene construyendo entre las Direcciones Misionales de la UBPD, para definir los lineamientos para los Planes Regionales de Búsqueda, donde se esta integrando el tema de enfoques diferenciales. En este trimestre se adjunta la versión del documento trabajado con las observaciones y aportes respecto a la incorporación de los enfoques en los PRB. </t>
  </si>
  <si>
    <t>Frente a los Planes Regionales vigentes, no se percibe dentro de los avances cualitativos cómo se han incluido estos los enfoques diferenciales y de género.
Se sugiere trabajar el documento "LINEAMIENTOS SOBRE PLANES REGIONALES DE BÚSQUEDA" en compañia de los profesionales de la Oficina Asesora de Planeación que desempeñan funciones para el Sistema Integrado de Gestión y el modelo de operación, de tal forma, que apoyen metodológicamente la construcción del documento.</t>
  </si>
  <si>
    <t>96. Emitir las recomendaciones pertinentes en materia de prevención y protección, y mitigar los riesgos asociados a las actividades que se vayan a desempeñar, con base en los análisis de contexto de orden público en los lugares en donde se van a llevar cabo acciones humanitarias.</t>
  </si>
  <si>
    <t xml:space="preserve">Subactividad propuesta:                                                                                                                                                                                                                                  Subactividad 1. Elaboración de los análisis de riesgo de cada una de las acciones humanitarias que han requerido aval de prevención y protección, en las se han emitido las recomendaciones de prevención y protección de cara a la mitigación de los riesgos identificados en la medida que puedan llegar a materializarse.                                                                                                                                                                                                                                     Avance en el cumplimiento: a 31 de marzo se han emitido 143 recomendaciones de prevención y protección. No se han presentado eventos donde los riesgos se hayan materializado los riesgos identificados en los análisis que realizan bajo la supervisión y revisión de la Asesora los analistas de Prevención y Protección de la Dirección General.                                                                                                                                                                                                               Subactividad 2. </t>
  </si>
  <si>
    <t>De acuerdo con la información remitida, no es claro si estas 143 recomendaciones se han efectuado en el primer trimestre de 2021 o si un dato acumulado de vigencias anteriores, en este mismo orden, es necesario determinar cuantas de las 143 recomendaciones realmente obedecen a las actividades que se vayan a desempeñar con base en los análisis de contexto de orden público en los lugares en donde se van a llevar cabo acciones humanitarias.
Por último, se sugiere incluir las categorias de subactividades en los Planes Operativos y no a nivel de detalle en el Plan de Acción, evitando confusión a la hora de leer el avance de la actividad aprobada en comité de gestión</t>
  </si>
  <si>
    <t>97. Coordinar la elaboración colectiva de la memoria institucional 2020: recolectar información; realizar entrevistas; sistematizar la información; redactar la memoria; difundir, socializar y ajustar la memoria. El enfasis se hará en la experiencia de los equipos territoriales.</t>
  </si>
  <si>
    <t>En el primer trimestre del año se avanzó en la recolección de información útil para la memora institucional.
 Se entrevistó a: Angie Fernandez, Oscar Carbonel, Maria Luisa moreno, Victoria Eugenia Díaz y Natalia Hernandez. No hay grabación de ninguna de ellas pues todos han sido funcionarios que se han desvinculado de la UBPD.
 Se recibió copiosa informacion de la DTIPLOC, de la oficina de Tecnologías, de la Oficina de Planeación y de la Subdirección General Técnica y Territorial. Entre los documentos a resaltar se encuentran los informes de gestión de los equipos territoriales, guías metodológicas, como por ejemplo, la de creación de Planes Regionales de Búsqueda, entre otros.
 Se entrega un cuadro con las entrevistas hechas y las planeadas, así como un resumen de avances cuantitativos logrados en el 2020 que fue útil para escoger las personas a entrevistar y temas a profundizar.
 Se encuentra como evidencia: 20210331 entrevistas y números de la UBPD.xlsx</t>
  </si>
  <si>
    <t>Se resalta el avance presentado en la actividad, son claras las acciones realizadas en torno a la consecusión de información y entrevistas con enfoque en equipos territoriales y misionales, adicionalmente, el cuadro resume la informacióm.   Si se tiene avance en la sistematización es importante mencionarla y reportarla, para reportes posteriores debe iniciar la construcción y socialización del documento.</t>
  </si>
  <si>
    <t>98. Identificar, documentar y divulgar los aprendizajes del Proceso de Búsqueda.</t>
  </si>
  <si>
    <t>Como se describió en el indicador 19, durante el primer trimestre se realizó el diseño metodológico preliminar para identificar, documentar y divulgar los aprendizajes del Proceso de Búsqueda. Este diseño se definió a partir de la estructuración de un proceso que contempla la identificación de aprendizajes que en el marco de la construcción e implementación del proceso de búsqueda humanitaria han sido identificados por los servidores y servidoras de la UBPD, especialmente en aquellas acciones desarrolladas en prospecciones, recuperaciones, entregas dignas y reencuentros. Teniendo en cuenta que esta actividad esta ligada al indicador 19 y a las actividades 100 y 112, el diseño metodologico contempla las siguientes acciones:
 • Recolección y sistematización de la información: esta acción se desarrollará de manera articulada con otras actividades de la OGC (memoria institucional, debates y escuchemonos, cultura, relacionamiento, sistematización de experiencias, identificación del nivel de apropiación), utilizando diversas tecnicas y fuentes de información como entrevistas semiestructuradas, grupos focales, documentos producidos, encuestas.
 • Análisis de la información: El análisis de la información integrará la recoleccción a partir del análisis cualitativs y/o cuantitativos como el analisis del discurso o estadisticas descriptivas-según sea el caso y que permitan la documentación de los aprendizajes colectivos del proceso de búsqueda, ademas de la identificación de aquellos que pueda ser pertinenete incorporar en otras acciones.
 • Producción de documentos y divulgación.
 Se encuentra como evidencia la versión preliminar del documento metodologico.</t>
  </si>
  <si>
    <t xml:space="preserve">El reporte es adecuado y acorde al avance esperado del primer periodo, el documento metodológico define la forma de trabajo que se llevará a cabo y cuenta con un cronograma que facilita tanto la ejecución como el seguimiento de la actividad.  </t>
  </si>
  <si>
    <t>99. Socializar conceptos jurídicos y lineamientos jurídicos emitidos sobre el proceso de búsqueda.</t>
  </si>
  <si>
    <t>El 2 de febrero de 2021 la Oficina Asesora Jurídica realizó la socialización sobre la "Naturaleza jurídica, principios y marco normativo aplicable a la UBPD". En esta capacitación participaron 33 funcionarios de diferentes dependencias de la UBPD. Este tipo de espacios, permite orientar a los funcionarios de la UBPD en la toma de decisiones desde la parte jurídica.</t>
  </si>
  <si>
    <t>Se sugiere socializar conceptos y lineamientos jurídicos relacionados con los temas que presentan mayor coyuntura a la hora de materializar o efectuar acciones humanitarias en territorio. Esto con el proposito de evitar reprocesos, materializar riesgos misionales o relentizar el proceso de búsqueda desde ambitos jurídicos.</t>
  </si>
  <si>
    <t>100. Identificar el nivel de apropiación interna del proceso de búsqueda en todas sus dimensiones</t>
  </si>
  <si>
    <t>El desarrollo de esta actividad esta relacionado con la actividad 98 y el indicador 19, y que en el diseño metodologico preliminar propuesto para dicha actividad e indicador se presentan los avances metodologicos que sirven de insumo para la propuesta metodologica de esta actividad que esta programada para entrega en el mes de abril, razón por la cual no se presentan soportes de esta actividad.</t>
  </si>
  <si>
    <t>El avance de la actividad se proyecta para el mes de abril, propuesta metodológica que debe ser reportada en el siguiente periodo.  POr ahora el avanc se centra en el diseño metodológico preliminar reportado en la actividad 97.</t>
  </si>
  <si>
    <t>101. Construcción de la estrategia de socialización de los lineamientos del equipo de Prevención y Protección para la solicitud, aprobación y legalización de la solicitud de comisiones.</t>
  </si>
  <si>
    <t>Subactividad propuesta:                                                                                                                                                                                                                             Subactividad 1. Diseño y proyección del memorando con la actualización del equipo de Prevención y Protección y reiteración de los lineamientos de Prevención y Protección.                                                                                                                                                                                                                                                                             Avance en el cumplimiento:                                                                                                                                                                                                                                Se proyectó un memorando para ser suscrito por la Directora, mediante el cual, por un lado se presenta a los servidores(as) y contratistas a la Asesora de Prevención y Protección y al equipo y se reiteran los lineamientos para la solicitud de avales de prevención y protección. El memorando fue revisado por la Asesora Paula Toro de la Dirección y la Subdirectora General en el mes de marzo.                                                                                                                                                                                                                                                                                                                               Subactividad 2. Emisión después de la revisión y aprobación por parte de la Directora general del Memorando con la actualización del equipo de Prevención y Protección y reiteración de los lineamientos de Prevención y Protección (acividad planeada para marzo de 2021)                                                                                            Avance en el cumplimiento:  El día 30 de marzo de 2021, la Directora General envío a las servidores, servidoras y contratistas el Memorando  con número de Radicado 1000-3-2021019217 sobre la Presentación de la Asesora y Equipo de Prevención y Protección y Lineamientos para la solicitud de Aval de Prevención y Protección para Comisiones. Para su conocimiento y cumplimiento. (Actividad cumplida 100%)                                                                                                                                    Subactividad 3.                                                                                                                                                                                                                                                             Diseño de la estrategia de socialización de los lineamientos para la solicitud y aprobación y legalización de la solicitud de comisiones. Con la Oficina de Comunicación y Pedagogía.                                                                                                                                                                                                                                                                           Avance en el cumplimiento:                                                                                                                                                                                                                                         En los meses de febrero y marzo se trabajo con la Oficina de Comunicaciones en la elaboración de una pieza comunicatva de los Lineamientos de para la Solictud de Comisiones. El mismo ya esta concluido. (Adjunto PFD)</t>
  </si>
  <si>
    <t>A pesar de que la fecha prevista para llevar a cabo la actividad era el 5 de febrero, se construyó la estrategia para la socialización al interior de la UBPD finalizando el mes de marzo. 
Frente al avance, surge la inquietud de si dentro a los lineamientos generados fue considerado el desplazamiento de las familias y personas que buscan durante el desarrollo de acciones humanitarias. Lo anterior, para efectos de promover igualmente acciones de prevención y protección cuando los(as) servidores(as) viajan en compañia de las familias, organizaciones y demás personas que buscan.</t>
  </si>
  <si>
    <t>102. Socialización de los lineamientos del equipo de Prevención y Protección para la solicitud, aprobación y legalización de la solicitud de comisiones con los equipos territoriales y las dependecias del nivel central de la UBPD.</t>
  </si>
  <si>
    <t>Subactividad 1. Divulgación de los Lineamientos para la Solictud de Comsiones con los Servidores, Servidoras y Contratistas de la UBPD.
Avance en el cumplimiento:                                                                                                                                                                                                                                     Ya se hizo un avance de esta acción a partir de la emisión del Memorando número de Radicado 1000-3-2021019217 sobre la Presentación de la Asesora y Equipo de Prevención y Protección y Lineamientos para la solicitud de Aval de Prevención y Protección para Comisiones. Desde el mes de abril de 2021, se van a realizar las acciones de divulgación del mismo: 1. Emisión de los lineamientos por parte de Comunicaciones y en el marco de un espacio previsto para el mes de abril con los equipos en terreno y la SGTT.</t>
  </si>
  <si>
    <t>De acuerdo con el avance, se sugiere incluir estos lineamientos dentro de los documentos del Sistema Integrado de Gestión de la UBPD. Lo anterior, para facilitar su consulta y uso por parte de los servidores(as) y contratistas de la UBPD</t>
  </si>
  <si>
    <t xml:space="preserve">103. Construcción de la estrategia de socialización del Protocolo de Prevención y Protección para las salidas a terreno junto con Gestión Humana. </t>
  </si>
  <si>
    <t>Subactividad 1. Construcción y articulación de la Estrategia de Socialización del Protocolo de Prevención y Protección con la Oficina de Comunicaciones y Pedagogía, Gestión del Conocimiento y Gestión Humana.                                                                                                                                                                                                       Avance en el cumplimiento: En el mes de enero de 2021 se elaboró el cronograma de socialización del Protocolo y se realizaron dialogos con la Oficina de Comunicaciones, Lina Toro, con la Oficina de Gestión del Conocimiento, Claudia Linares y con Gestión Humana, Andrea Carrasco. En el mes de febrero a la fecha, ya se encuentra la estrategia diseñana en implementación.                                                                                                                                                                                  Subactividad 2. El equipo de Prevención y Proteción envía el Protocolo a la oficina Asesora de Comunicaciones para que realice la pieza comunicativa de difusión. Fecha prevista 12-01-2021.                                                                                                                                                                                                                                        Avance en el cumplimiento:  Correo enviado al equipo de comunicaciones solicitando apoyo en la elaboración de la pieza comunicativa (12-01-21. Estado finalizado.                                                                                                                                                                                                  Subactividad 3. La oficina Asesora de Comunicaciones entrega al equipo de Prevención y Protección la pieza comunicativa de difusión del Protocolo                                                                                                                                                                                                                             Avance en el cumplimiento: Correo enviado por el equipo de comunicaciones donde se comparte la pieza elaborada 22-01-21                                                             Subactividad 4. El equipo de Prevención y Proteción revisa la pieza comunicativa, y hace observaciones o correcciones si es necesario (5-02-2021)                                                                                                                                                                                                                                 Avance en el cumplimiento: Correo enviado por la asesora de prevención y protección con la solicitud de ajustes a la pieza comunicativa (5-02-21)                                                  Subactividad 5. La oficina Asesora de Comunicaciones entrega al equipo de Prevención y Protección la pieza comunicativa en versión final                                                        Avance en el cumplimiento:   Correo remitido por el equipo de comunicaciones, donde se socializa la pieza final, con los ajustes solicitados. Adicionalmente, el equipo de prevención y protección solicitó el apoyo de cargue del protocolo a la Intranet, el cual ya se encuentra allí. ( 15-02-2021 / 18-03-2021)                                                                 Subactividad 6. Inicio de Espacios de trabajo con la Ofiicna de Conunicaciones y Pedagogía para la construcción de la estrategia de divulgación - Comunicación y campaña de expectativa del contenido del Protocolo                                                                                                                                                                                                      Avance en el cumplimiento:Se realizaron dos reuniones de articulación para dar inicio al proceso de divulgación del protocolo de prevención y protección ( 12-02-2021 / 23-02-2021)                                                                                                                                                                                                                                                           Subactividad 7. Cierre del proceso de construcción de la estrategia de divulgación - Conunicación y campaña de expectativa del Protocolo, esta actividad se cerró antes de lo previsto en el mes de febrero).                                                                                                                                                                                                                    Avance en el cumplimiento: En espacios de trabajo conjunto entre el equipo de prevención y protección y el equipo de comunicaciones, se determinó la realización de una campaña de expectativa para posteriormente dar inicio al proceso de divulgación del protocolo. Como resultado de la articulación, el equipo de prevención y protección remitió al equio de comunicaciones el guión para cada una de las entregas.(26-02-21)</t>
  </si>
  <si>
    <t>Se sugiere incluir las subactividades en los Planes operativos y no a este nivel de detalle en el Plan de acción institucional. Lo anterior, con miras a incluir en este reporte lo mas relevente y que le apunte directamente a la consecución de la actividad. Para esta actividad, sería mejor indicar como se construyó la estrategia y que herramientas fueron usadas durante su elaboración
Frente a los avances, es pertinente indicar, que pese a que la actividad culminaba el pasado 30 de enero, el equipo de prevención y protección ha continuado por diferentes mecanismos con la socialización de piezas de comunicación en el trimestre.
Finalmente, se sugiere evaluar si esta estrategia de socialización tambien se tendría que realizar con las familias, organizaciones y personas que buscan, en especial, para los momentos en que ello(as) deseen acompañar y participar directamente en los procesos de búsqueda.</t>
  </si>
  <si>
    <t>104. Socialización del Protocolo de Prevención y Protección para las salidas a terreno junto con Gestión Humana, a los equipos territoriales y las dependencias del nivel central de la UBPD.</t>
  </si>
  <si>
    <t xml:space="preserve">Subactividad 1. Inicio de la campaña de divulgación - Comunicación y campaña de expectativa de los contenidos del Protocolo (estaba prevista para abril, pero inicio en febrero de 2021).                                                                                                                                                                                                                                                            Avance en el cumplimiento: Para la campaña de expectativa se determinó que, de manera semanal, se harían cinco entregas. Posteriormente, para el proceso de socialización, se acordó la elaboración de 12 piezas, con una entrega semanal. (Campaña de expectativa: del 09-03-2021 al 09-04-2021   Campaña de socialización: del 16-04-2021 al 30-06-2021)                                                                                                                                                                                                                                 Subactividad 2. Proceso de Construcción de herramientas pedagógicas con la Oficina de Gestión del Conocimiento y equipo de Prevención y protección                              Avance en el cumplimiento:  (previsto para el mes de mayo 2021)                                                                                                                                                              Subactividad 3. Cierre de la campaña de comunicación y divulgación de los contenidos del Protocolo                                                                                                                   Avance en el cumplimiento:  (previsto para el mes de junio 2021)                                                                                                                                                                           Subactividad 4. Jornada de pedagogía y apropiación del Protocolo de Prevención para las Operaciones en Terreno de la UBPD con las oficinas territoriales                              Avance en el cumplimiento:  (cronograma julio a septiembre)                                                                                                                                                                                                                                                                                                                                                                                                                                                                    </t>
  </si>
  <si>
    <t>En el avance se indica que la campaña de divulgación y comunicación estaba prevista para abril, pero inició en febrero, si embargo, de acuerdo con las fechas estimadas en la actividad, la fecha máxima estimada era 28 de febrero.
Nuevamente, se sugiere trabajar el seguimiento en términos de la actividad y no de subactividades. Esto permitirá conocer cuales fueron los principales logros y dificultades durante el seguimiento.
Finalmente, se sugiere evaluar si esta socialización tambien se tendría que realizar con las familias, organizaciones y personas que buscan, en especial, para los momentos en que ello(as) deseen acompañar y participar directamente en los procesos de búsqueda.</t>
  </si>
  <si>
    <t>105. Implementar Software de sistema de gestión de información administrativa y de apoyo al interior de la SG (SG SAF SGH), en articulacion con la OAP</t>
  </si>
  <si>
    <t>OAP, OTIC</t>
  </si>
  <si>
    <t xml:space="preserve">En atención a concepto técnico suscrito por el jefe (E) de la OTIC en donde se manifiesta que se considera más favorable contratar a una persona jurídica que ofrezca un desarrollo que se adapte a las necesidades de la UBPD, o que en su defecto se realice un estudio de mercado con empresas de fábrica software que cuenten con perfiles profesionales que generen el desarrollo (lo cual ahorraría tiempo y dinero), la SG se encuentra analizando estas posibilidades y la modalidad de contratación idónea para llevar a cabo tal finalidad. No obstante, esto puede generar el replanteamiento de las actividades inicialmente formuladas para la SG en el Plan de Acción 2021 y plan operativo derivado. </t>
  </si>
  <si>
    <t>Se sugiere establecer un paralelo entre las dos alternativas (desarrollar desde cero o adquirir un software existente) y escoger la mejor opción, lo anterior, considerando que para este tipo de temas presupuestales ya existe una gama de opciones en el mercado de los software para entidades públicas y los tiempos de programación desde cero, posiblemente generen inejecución de recursos y de la actividad para esta vigencia.</t>
  </si>
  <si>
    <t>106. Estructurar y realizar jornadas de sensibilización y fortalecimiento con los supervisores y demás servidoras y servidores de la UBPD que de manera directa o indirecta participen en la gestión contractual de la entidad, puntualizando aspectos relacionados con el seguimiento, supervisión de contratos y ejecución presupuestal de los contratos.</t>
  </si>
  <si>
    <t>SAF</t>
  </si>
  <si>
    <t>1.El 05 de marzo de 2021:  Se realizó primera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2.El 12 de marzo de 2021:  Se realizó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
3.El 19 de marzo de 2021:  Se realizó jornada de capacitación para el ejercicio de la supervisión de todo tipo de contratos, frente al marco normativo aplicable, designación, deberes, responsabilidades, herramientas contractuales para el ejercicio de la supervisión, responsabilidad del supervisor y rol en cada etapa de la gestión contractual. En esta jornada se contó con la participación de la SAF (responsable del almacén) y se hizo énfasis en la responsabilidad del supervisor sobre el trámite e ingreso de bienes al almacén, así como tiempos máximos para ingresos de bienes y elementos adquiridos por la UBPD. Así mismo, se contó con la participación del Coordinador Financiero, y se orientó en referencia al trámite de vigencias futuras (tiempos y generalidades), asimismo se orientó en referencia al correcto seguimiento que debe realizar el supervisor frente a los aspectos financieros del contrato.  Esta jornada fue dirigida a Directores, Jefes, Coordinadores, Supervisores y servidores de apoyo en las tareas administrativas-contractuales de las dependencias de la UBPD.
4.El 26 de marzo de 2021: Se realizó jornada de capacitación en supervisión de contratos de prestación de servicios profesionales y de apoyo a la gestión, en la que se orientó en referencia al ejercicio de la supervisión de contratos de prestación de servicios profesionales y de apoyo a la gestión, frente al manejo de la relación contractual, seguimiento, vigilancia y control del cumplimiento de las obligaciones y objeto del contrato, se orientó en la minimización del riesgo de la configuración del contrato realidad, herramientas contractuales para la ejecución de este tipo de contratos. Esta jornada fue  dirigida a supervisores de CPS en la UBPD.</t>
  </si>
  <si>
    <t>El desarrollo de las jornadas da cumplimiento a la actividad planeada, no obstante, se sugiere continuar con este enfoque preventivo para mitigar riesgos de proceso y procedimiento contractual y administrativo.  Finalmente, se sugiere ligar estas jornadas al Plan Anticorrupción y Atención al Ciudadano, ya que algunas sesiones contemplan temas relacionados y que pueden ser mostrados a las partes interesadas externas.</t>
  </si>
  <si>
    <t>107. Integrar y alinear los componentes de los Sistemas de Gestión y mantener y mejorar las herramientas de planeación institucional</t>
  </si>
  <si>
    <t>SGH, SAF</t>
  </si>
  <si>
    <r>
      <rPr>
        <sz val="9"/>
        <color theme="1"/>
        <rFont val="Arial"/>
        <family val="2"/>
      </rPr>
      <t xml:space="preserve">OAP: El 24 de febrero se presentó el diseño del Sistema Integrado de Gestión donde se dió a conocer los sistemas de gestión de la UBPD, su finalidad y el aporte en la gestión de la Entidad y las actividades a desarrollar en el 2021 para la integración y articulación de los sistema de gestión en la Entidad, presentación realizada a la Dirección General y al Comité de Control Interno.
También, se diseñó y presentó la metodología para el diseño de la política, los objetivos y alcance del Sistema Integrado de Gestión el 26 de febrero con los líderes de los diferentes Sistemas de Gestión de la UBPD. En el trabajo colaborativo desarrollado se identificaron factores claves a tener en cuenta en la gestión de la Entidad para consulta de los funcionarios de la Entidad.
Asimismo, se diseñó entre el 04 al 08 de marzo de 2021, el formulario denominado aspectos claves sistemas de gestión UBPD, donde se evaluaron esos aspectos cables dentro de cada sistema de gestión, con el objetivo de validar cuál o cuáles de estos aspectos son considerados como críticos por los servidores de la UBPD. Para este ejercicio se solicitó a la Oficina de Comunicaciones y Pedagogía enviar un correo masivo el 09 de marzo de 2021 con el formulario y las instrucciones para su desarrollo, para el cual se asignó como fecha de cierre el 15 de marzo de 2021; para facilitar el diligenciamiento a todos los servidores se envía recordatorio de este ejercicio desde el correo del sistema de gestión el 15 de marzo de 2021, extendiendo la fecha de cierre para el desarrollo de este formulario al 19 de marzo de 2021.
Como resultado se obtuvo la participación y respuesta de 139 servidores(as), con este insumo se adelanta la propuesta de Política del Sistema Integrado de Gestión de la UBPD.
Soporte:  
 - Acta del Comité de Gestión del 24 de febrero de 2021
 - Grabación mesa de trabajo de la conformación de la política del SIG.
 https://drive.google.com/file/d/1GxY_8QNTSeuViWdFQhch-lGJ507QbxT-/view
https://docs.google.com/forms/d/1E3mY8zAIpDoTA2Hb3HYbRLZfvU61DfYd3v5fOPzXlGI/edit#responses
https://docs.google.com/forms/d/1VnV1HMSLODhCRl_4WJiXldbZL0PEo6qS5St5qOlpPVo/edit#responses
Actualización de los procedimientos a los que haya lugar, teniendo en cuenta las observaciones, recomendaciones y solicitudes con los líderes de proceso y los cambios que surjan en el esquema del Sistema Integrado de Gestión de la Entidad. Para fortalecer la implementación del Modelo de Operación por procesos en la Entidad se realizó la primera socialización sobre el tema el 27 de enero de 2021, dirigido a los servidores públicos que ingresaron a la Entidad 
Se realizó la revisión, aprobación y socialización final del procedimiento PAH-PR-004 Contribución de información de personas sometidas al régimen de condicionalidad en el Sistema Integral de Verdad, Justicia, Reparación y Garantías de No Repetición, asimismo se proyectó una nueva versión de las caracterizaciones de los procesos misionales enviada a los líderes del proceso.
Asimismo, en el mes de febrero para fortalecer la implementación del Modelo de Operación por procesos en la Entidad se realizó la segunda socialización sobre el tema el Modelo de operación por procesos, dirigido a los servidores públicos que ingresaron a la Entidad 
Igualmente,la Oficina Asesora de Planeación, en el marco del Modelo de operación por procesos, desarrolló la revisión, aprobación, normalización (versionamiento, codificación), socialización y publicación en la carpeta compartida en drive con el nombre documentos del sistema de gestión de la UBPD; de aquellos documentos solicitados al correo sistemadegestión@ubpdbusquedadesaparecidos.co
Soporte:
 - Link documentos soporte de la capacitación: https://drive.google.com/file/d/1NOZdFIIMahi_HO_mYJ1CX9lTR9YTfLi4/view
- Grabación de la socialización del Modelo de operación por procesos: https://drive.google.com/file/d/1HlCDi1iKssWOaXb-njOQHg47LlbLBuac/view
-Carpeta compartida en drive: Documentos del Sistema Integrado de Gestión, https://drive.google.com/drive/u/1/folders/1YDQShbAIUT539ggNLjdRmbIhIMGLVZsb
-Link formulario Aspectos claves de los sistemas de Gestión de la UBPD
https://drive.google.com/drive/u/0/folders/1dVvkxUSts0o89fsqtqBCduodWCYxsZ_y
Mesa de trabajo, lista de asistencia, formulario, analisis de los resultados del formulario
El plan de acción del Modelo Estándar de Control Interno - MECI fue presentado en El Comité Institucional de Control Interno en la sesión extraordiana desarrollada el día 12 de febrero hasta el 15 de febrero, en el cual se recibieron las observaciones y se realizaron los ajustes correspondientes. Tambien con relación al seguimiento del Plan  de acción del MECI 2021,  la Oficina Asesora de Planeación realizó el seguimiento de las acciones que estan a su cargo con corte a marzo de 2021, como resultado se consignó la respuesta a este seguimiento y los soportes correspondientes remitidos por los servidores con las actividades a cargo. Asi mismo, la Secretaria General realizó seguimiento a las acciones del componente Información y Comunicación solicitado el 11 de marzo de 2021, correspondiente al primer trimestre.
La Entidad realizó la primera evaluación anual de la gestión y desempeño, enmarcada en la política de control interno y las políticas de gestión aplicables, este reporte se realizó en el aplicativo del Departamento Administración de la Función Pública, a través del Formulario Único de Reporte de Avances de la Gestión – FURAG. Este diligenciamiento fue liderado por la Oficina de Control Interno con el apoyo de los diferentes líderes de políticas de la Entidad
 Soporte: 
Febrero
https://drive.google.com/drive/u/0/folders/16JFbLmsqDvMEGxgCn-HvJCL9BdzCScRH
https://drive.google.com/drive/u/0/folders/1jj0_2gbTqA86nrjoTOsh9FFRsdsFrNf7
Marzo
</t>
    </r>
    <r>
      <rPr>
        <u/>
        <sz val="9"/>
        <color rgb="FF1155CC"/>
        <rFont val="Arial"/>
        <family val="2"/>
      </rPr>
      <t>https://docs.google.com/forms/u/2/d/1VnV1HMSLODhCRl_4WJiXldbZL0PEo6qS5St5qOlpPVo/edit?urp=gmail_link&amp;gxids=7628</t>
    </r>
    <r>
      <rPr>
        <sz val="9"/>
        <color theme="1"/>
        <rFont val="Arial"/>
        <family val="2"/>
      </rPr>
      <t xml:space="preserve">
link </t>
    </r>
    <r>
      <rPr>
        <u/>
        <sz val="9"/>
        <color rgb="FF1155CC"/>
        <rFont val="Arial"/>
        <family val="2"/>
      </rPr>
      <t>https://drive.google.com/drive/folders/1PIOGaf6MISXM_Pq0-h9CJg7QMNMsFB54?usp=sharing.</t>
    </r>
  </si>
  <si>
    <t xml:space="preserve">La implementación del Sistema Integrado de Gestión y del modelo de operación por procesos de la UBPD se encuentra en proceso de planeación. Frente a esto, se sugiere evaluar si la entidad no requiere hacerse a un software para incluir todos los componentes, documentos y demás módulos que componen un Sistema Integrado de Gestión. Lo anterior, mitigando riesgos de seguridad digital, además de utilizar perfiles, roles, permisos y custodia de toda la información. Permitiendo a su vez, continuar con la estandarización de todos los procesos de la entidad.  
En cuanto a los documentos de la entidad, se sugiere entablar sesiones de trabajo con las áreas misionales, las cuales se encuentran documentando y generando guias, lineamientos, estrategias, entre otros documentos sin un parametro o estandarización documental por parte del Sistema Integrado de Gestión.
Frente al mantenimiento y mejorar de las herramientas de planeación institucional, se sugiere para el segundo corte, planear y tener lista la contratación de los(as) consultores(as) que contribuirán con la formulación del Plan de Acción 2022.
</t>
  </si>
  <si>
    <t>108. Socializar con las servidoras y los servidores de la UBPD los procesos, procedimientos, manuales y formatos generados en relación con la gestión a cargo de la Secretaría General.</t>
  </si>
  <si>
    <t>Secretaría General y Subdirección Administrativa y Financiera, Subdirección de Gestión Humana</t>
  </si>
  <si>
    <t>SAF, SGH</t>
  </si>
  <si>
    <t>1.El 05 de marzo de 2021:  Se realizó primera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2.El 12 de marzo de 2021:  Se realizó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
Por parte de la SAF, se llevó a cabo la construcción del Plan Institucional de Gestión Ambiental (PIGA) 2021-2023, el cual está alineado con los Objetivos Estratégicos de la UBPD, y se ha estructurado con base en la situación ambiental de los territorios en los cuales la Entidad tiene presencia; lo anterior, con el fin de dar cumplimiento a la Política Ambiental de la Entidad y la normatividad ambiental vigente y aplicable, siendo el documento base para la planificación, formulación, seguimiento y control a la implementación de la gestión ambiental a nivel institucional. El PIGA 2021-2023 está constituido por seis programas: Ahorro y Uso eficiente del Agua y Ahorro, Uso Eficiente de la Energía, Gestión Integral de Residuos, Consumo Sostenible, Prácticas Sostenibles y Conservación del Medio Natural.
Para llevar a cabo su óptima implementación, se ha construido el Plan de Acción del PIGA 2021-2023 correspondiente al año 2021, en el cual se establece la divulgación de óptimas prácticas para el ambiental a funcionarios, contratistas y colaboradores, como campaña educativa que promueva la adopción de una cultura ambiental positiva en la UBPD.
El 08/04/2021 se envió solicitud a la OAC para la socialización masiva de piezas a los servidores de la UBPD.</t>
  </si>
  <si>
    <t>Se evidencia la socialización de los diferentes documentos que han generado en el trimestre de la SAF y la SG, faltando los documentos o formatos ajustados por la SGH en el trimestre. Frente a estas jornadas de socialización, de ser necesario, podrían apoyarse del equipo del Sistema Integrado de Gestión de la Oficina Asesora de Planeación.</t>
  </si>
  <si>
    <t>109. Desarrollar la relación con universidades en el ámbito central y territorial centrada en el acceso a centros de investigación, de documentación y bibliotecas. y facilitar los intercambios con universidades para pedagogía.</t>
  </si>
  <si>
    <t>OACP - SGC Capacitación</t>
  </si>
  <si>
    <t>Durante el primer trimestre del año se adelantó la base de datos de las Universidades con las cuales relacionarse y se contactó con algunas para empezar dicho relacionamiento.
 Para construir la base de datos se definieron criterios para escoger las universidades y se buscó al menos una universidad en cada ciudad donde la UBPD tiene sede territorial, para investigar la pertinencia de un relacionamiento o convenio con ellas.
 Soporte: 2021-03-31 BD universidades.xlsx
 Se entabló comunicación con las Universidades del Rosario y Pontificia Universidad Javeriana dando respuesta al interés de estas en poner a disponibilidad de la UBPD sus acervos documentales. Solo la universidad del Rosario contestó el oficio, aunque no se concretó una reunión. Se envió comunicación a la Universidad Cooperativa de Colombia para la adquisición de la revista Colombia Forense, de la cual no se tuvo respuesta.
 Se encuentran las siguientes evidencias:
 1100-1-202100588_Universidad Cooperativa.pdf
 1100-1-202100483_Universidad del Rosario.pdf
 1100-1-202100482_Pontificia Universidad Javeriana.pdf</t>
  </si>
  <si>
    <t>El reporte permite evidenciar el avance en la actividad, la base de datos es un registro importante, así como los acercamientos iniciales.
Se sugiere apoyar la base de datos con el relacionamiento de las servidoras y servidores de la UBPD, quizás entre nosotros puedan existir contactos quw faciltien la comunicacón sonre todo inicial con las Universidades.</t>
  </si>
  <si>
    <t>110. Construir estrategias de participación y relacionamiento con personas, organizaciones, colectivos, movimientos, plataformas y comunidades para los Planes regionales de búsqueda (PRB con estrategia de participación).</t>
  </si>
  <si>
    <t>SGTT, DTIPLB, DTPRI y OACP</t>
  </si>
  <si>
    <t xml:space="preserve">La UBPD trabajó en el primer trimestre de 2021 en la consolidación de un documento de lineamientos para la construcción de los Planes Regionales de Búsqueda, lo que ha generado como resultado un documento preliminar de este ejercicio. Como parte de la asesoría permanente de la DTPCVED a los Equipos Territoriales para la formulación e implementación de los PRB, se encuentran los siguientes avances:
PRB Curumaní: 
-Diálogo y acción de asesoría, orientación y fortalecimiento con familiares que buscan. 
-Reuniones del equipo interdirecciones, cuyos resultados fueron: a) la revisión y ajustes al documento de PRB Curumaní, por parte de cada una de las direcciones técnicas, b) socialización de nuevos lineamientos de la dirección técnica de información, la cual determina que el PRB Curumaní se convertirá en una investigación humanitaria que estará contenida en el PRB Centro de Cesar; c) revisión de las actividades a cargo de cada una de las direcciones técnicas y el equipo territorial y consolidación un nuevo plan de trabajo para el 2021.
-El equipo de referentes realizó reuniones con una de las duplas de trabajo del equipo satélite Valledupar, para discutir elementos de la estrategia de participación en la construcción de planes regionales y aspectos a tener en cuenta para la incorporación de los enfoques diferenciales y de género en la búsqueda humanitaria y extrajudicial. 
PRB Caquetá: Se apoyó la revisión y retroalimentación de los planes regionales para la inclusión de la estrategia de participación en clave de EDYG. Articuladamente con el referente de la DTPRI y el Equipo Territorial se avanzó en la preparación  y desarrollo de la jornada de toma de muestras biológicas, para lo cual como referentes de la DTPCVED revisó la información de los diálogos de ampliación y del registro del proceso de participación para definir junto con la DTPRI que familiares deberían aportar su muestra biológica, se registraron recomendaciones para el ET para ser tenidas en cuenta para la convocatoria a través de llamadas telefónicas a los familiares, se apoyó orientando a dos familias sobre el proceso de toma de muestras durante el desarrollo de las mismas. De igual manera se adelantó una AOF con una familia para dignificar la historia de búsqueda y la memoria de la PDD y se acompañó el desarrollo de una AOF sobre la identificación a través de genética. Por otra parte, se adelantó el diálogo de cierre con una familia que participó en una entrega digna.
PRB Putumayo: Las referentes de la DTPCVED realizaron la revisión del plan regional Bajo Putumayo y la caracterización adelantada por el ET, para así construir una propuesta sobre el proceso de participación desde los EDYG   y socializarla al ET en reunión adelantada en el mes de marzo.
PRB Tumaco: 
Diálogos con familiares: En el marco del Plan Regional de Búsqueda se recibe información relacionada con desaparición de un hombre en Tumaco en el año 2014, se ubica a la familia a través de contacto telefónico y en el mes de febrero de 2021 se lleva a cabo dialogo inicial virtual, con el apoyo del equipo de la Territorial Cali, la familia se dirige hasta la sede de la Territorial y se establece la conexión vía meet. 
Reuniones equipo Interdisciplinar y Satélite Tumaco:  el equipo interdirecciones y la satélite Tumaco llevan a cabo tres reuniones para abordar temas del relacionamiento con la organización indígena UNIPA, aspectos claves para la construcción de una “estrategia de participación” en el Plan Regional de Búsqueda Tumaco y avances del trabajo que desde nivel nacional se lleva con el Órgano de Interlocución Indígena
Mesa Técnica AFADEPAC: el equipo Interdirecciones y la Satélite Tumaco lleva a cabo mesa técnica con representante de la organización Afadepac, la representante había establecido contacto telefónico con la referente de Participación de la Satélite Tumaco y con Dirección de Participación, refiriendo inquietudes relacionadas con información y con el relacionamiento con la organización.
Relacionamiento UNIPA: En el mes de marzo se lleva a cabo reunión con representantes de la organización UNIPA para definir fechas y lugar de encuentro entre UNIPA y UBPD, propuesta de agenda metodológica y aspectos logísticos a valorar para facilitar este encuentro.
PRB Comerciantes del Huila: Durante los meses de enero, febrero y marzo del 2021, se han adelantado las siguientes acciones para el fortalecimiento del proceso de participación: Retroalimentación telefónica del proceso de búsqueda humanitaria, realizada en enero 21, en la que se hace un recuento de las acciones realizadas durante el 2019 y 2020, los familiares retroalimentan el proceso de participación; Diálogo de devolución, realizado el 20 de febrero, con los familiares de Camilo Casas que residen en la ciudad de Melgar, en el que se presentó el avance en el plan de localización; Acción de Fortalecimiento, realizada el 12 y 24 de marzo, con la participación de familiares de Guillermo y Reynaldo Cordón Herrera, en la que se inició la construcción de una pieza comunicativa en homenaje a la memoria de los dos desaparecidos y como reconocimiento a la historia de la búsqueda.
PRB Alto Atrato: Se realizó proyección de correo para la Subdirección General, con el propósito de hacer seguimiento a los acuerdos establecidos con la familia Restrepo Valencia en diciembre de 2020, y convocar a la reunión planeada inicialmente para la ultima semana de enero de 2021. Sin embargo, no se ha convocado la reunión Inter direcciones para preparar el espacio de diálogo con el grupo familiar y la organización Hasta Encontrarlos, para el cual se está a la espera de respuesta por parte de la Subdirección General sobre los siguientes puntos:
1. Presentación de avances en el proceso de búsqueda de Martha Gisela Restrepo Valencia. Respondiendo a las preguntas: ¿Cuál sería la línea de tiempo para el Plan de Búsqueda o cronograma para los próximos 6 meses o 12 meses?
2. Avances en la autorización de uso de imágenes.
PRB Puracé-Paletará: A partir de la solicitud del ET satélite Popayán, se sostuvo reunión con la directora de participación y la referente de enfoque Étnico Indígena a partir de la cual se validó la propuesta de realizar una agenda metodológica para el relacionamiento con CRIC en caso de ser necesaria la articulación en el marco del PRB Paletará. Esta agenda ha sido construida teniendo en cuenta las orientaciones de la referente del enfoque, y el protocolo para el relacionamiento con pueblos indígenas, así como agendas anteriormente construidas para desarrollar diálogo colectivo con comunidades indígenas. La agenda ha sido enviada al ET Satélite Popayán, proponiendo un espacio de socialización de la misma, así como del proyecto de articulación presentado por el CRIC al SIJVRNR con el objetivo de contextualizar al equipo en los avances del proyecto y la experiencia de relacionamiento desde el nivel central con los representantes del CRIC. Se esta a la espera de la propuesta de fecha por parte del satélite.
PLAN REGIONAL DE BÚSQUEDA ORIENTE DEL VALLE (ANTES SEVILLA): De acuerdo a lo información compartida por referente de DIPLOC, el PRB antes Sevilla, ha sido reformulado, ahora Oriente del Valle, teniendo en cuenta tres criterios: La subregionalización del departamento realizada por el ET, el procedimiento de Investigación Humanitaria y Extrajudicial y los lineamientos de construcción del PRB. Tomando en cuenta la reformulación de este plan, las referentes de la DPCVED han propuesto a referente de DIPLOC un espacio para que se socialice el mismo. Por su parte el ET Cali viene construyendo una propuesta general de trabajo en clave de los Planes Regionales de Búsqueda, esta define una estrategia para promover la participación de las familias y las organizaciones presentes en los territorios. Una vez el ET ajuste la propuesta de acuerdo a la reformulación del PRB, presentará a los referentes de las Direcciones Misionales la estrategia de participación PRB Oriente del Valle para retroalimentación, aportes y observaciones a la misma.
PLAN REGIONAL DE BÚSQUEDA DE LA ANTIGUA VÍA CALI – BUENAVENTURA: En el mes de marzo, referente de DIPLOC comparte documento preliminar de PRB de la antigua vía Cali – Buenaventura, a su vez, informa que no continuará como referente de este plan. Por otra parte, la servidora que temporalmente queda a cargo como referente de este PRB desde la DIPLOC, ha expresado que a partir de la lectura del documento del PRB, este puede corresponder a una IHE y no a un PRB, no obstante, la definición de esto requiere de la construcción de un documento y una propuesta programática por parte del equipo satelital. El equipo satelital ha adelantado el “Análisis Situacional” desde el cual se realiza una lectura del contexto y se identifican algunos actores que hacen presencia en el territorio, en este sentido, avanzan en el reconocimiento de actores estratégicos para las acciones de búsqueda en el territorio, de acuerdo al PRB.
Una vez se defina si este será un PRB o una IHE se proyecta tener un espacio con el equipo satélite Buenaventura para presentar al equipo elementos a tener en cuenta en la estrategia de participación para que con estos aspectos se avance en la construcción de la misma. 
</t>
  </si>
  <si>
    <t>El avance permite evidenciar el trabajo desarrollado en la implementación de los Planes regionales de búsqueda en cuanto a participación se refiere, no obstante, el documento remitido como soporte, no permite visualizar cual es la estrategia de participación y relacionamiento con personas, organizaciones, colectivos, movimientos, plataformas y comunidades.
Por otra parte, es necesario evaluar la relación y diferencia existente entre los documentos "GUÍA BÁSICA – PLANES REGIONALES DE BÚSQUEDA" y "LINEAMIENTOS SOBRE PLANES REGIONALES DE BÚSQUEDA", lo anterior, considerando que presentan información similar y no se evidencia el alcance y casos de uso para cada documento. En este sentido, se sugiere evaluar en compañia de los profesionales de la Oficina Asesora de Planeación que desempeñan funciones para el Sistema Integrado de Gestión y el modelo de operación, la estructura metodológica de los documentos, alcance y uso de los mismos.
Adicional a lo anterior,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t>
  </si>
  <si>
    <t>111. Construir e implementar conjuntamente la estrategia de pedagogía, divulgación y apropiación de los actores de interés en los PRB.</t>
  </si>
  <si>
    <t>Oficina Asesora de Comunicaciones y Pedagogía, Subdirección General Técnica y Territorial, Dirección Técnica de Información, Planeación y Localización para la Búsqueda</t>
  </si>
  <si>
    <t>DTM y ET</t>
  </si>
  <si>
    <t>En el marco de la implementación de la Estrategia de Pedagogía 2021 se reconocen los siguientes avances:
 Intercambio de saberes y experiencias prospección, recuperación, información e identificación humana: Se destacan como impactos en la realización de estos espacios el conocer el paso a paso de las acciones humanitarias de prospección, recuperación, información e identificación humana para aportar en dejar claro el rol de la Unidad de Búsqueda y el liderazgo que tiene la Unidad de Búsqueda para saber la verdad de lo que paso con las personas dadas por desaparecidas en el país y dónde se encuentran. También reconocer la importancia de los planes regionales, darlos a conocer, y las diferentes formas de participación que han tenido y que se sigue proyectando de las personas buscadoras en los mismos.
 Documentación de saberes y experiencias de familiares que participaron en los Círculos de Saberes: Para el primer trimestre se logró documentar tres saberes y experiencias que han ganado las personas que buscan territorios del Putumayo y Meta. Como parte del ejercicio de documentación se busca fortalecer las
 estrategias que realiza la Unidad de Búsqueda, asimismo incluir en las acciones humanitarias los saberes recogidos desde los familiares reconociendo los diferentes enfoques que tiene el mecanismo: diferenciales,
 de género y territorial. Finalmente con este ejercicio también se busca fortalecer los procesos desde los territorios y realizar material comunicativo y pedagógico para llegar a otras víctimas del conflicto armado brindando algunas herramientas desde las mismas voces de las víctimas.
 Producción herramientas pedagógicas: Llegar con mensajes clave a las administraciones de los cementerios y autoridades locales para la preservación, custodia y cuidado de cuerpos desaparecidos no identificados que están en los cementerios y los cuerpos identificados no reclamados. Aportar a la construcción de paz, motivando valores sociales en la niñez colombiana con el fin de aportar a la reparaciòn, restauraciòn la convivencia y finalmente la construcción de paz.</t>
  </si>
  <si>
    <t>Se observa avance en las tres (3) vías mencionadas, sin embargo, sugerimos la necesidad de definir claramente cuáles serían las evidencias de dichos avances, pues al ser numerosas y variadas pueden generar confusión.   Si son documentos, mesas de trabajo entre otros facilita el seguimiento del reporte.
Adicionalmente la actividad habla de construir e implementar una estrategia, en ese caso es imortante que se especifique y adjunte el documento con la estrategia para que podamos conocer el alcance de la misma.
El aporte es consoldiado o las demás dependencias involucradas podrían reportar acciones adicionales?</t>
  </si>
  <si>
    <t>112. Sistematizar y documentar las experiencias y saberes adquiridos en la implementación del proceso de búsqueda, identificando el conocimiento de las PQB y organizaciones que han sido incluidas en el proceso de búsqueda.</t>
  </si>
  <si>
    <t>El desarrollo de esta actividad esta relacionado con la actividad 98 y el indicador 19 y en el diseño metodologico preliminar propuesto para dicha actividad e indicador se presentan los avances metodologicos que sirven de insumo para la propuesta metodologica de esta actividad que esta programada para entrega en el mes de mayo, razón por la cual no se presentan soportes de esta actividad. Sin embargo, es importante destacar que en el marco del desarrollo de la actividad 98 se han identificado algunas experiencias a sistematizar.</t>
  </si>
  <si>
    <t>Retroalimentación igual a la actividad anterior de OGC: El avance de la actividad se proyecta para el mes de abril, propuesta metodológica que debe ser reportada en el siguiente periodo.  Por ahora el avance se centra en el diseño metodológico preliminar reportado en la actividad 97.
Adicionalmente, si se tienen identificadas experiencias a sistematizar es importa nte definir cómo se hará esta actividad y poder reportar el avance de las mismas en los siguientes periodos.</t>
  </si>
  <si>
    <r>
      <rPr>
        <sz val="10"/>
        <color theme="1"/>
        <rFont val="Arial"/>
        <family val="2"/>
      </rPr>
      <t xml:space="preserve">La UBPD </t>
    </r>
    <r>
      <rPr>
        <b/>
        <u/>
        <sz val="10"/>
        <color theme="1"/>
        <rFont val="Arial"/>
        <family val="2"/>
      </rPr>
      <t>lidera</t>
    </r>
    <r>
      <rPr>
        <sz val="10"/>
        <color theme="1"/>
        <rFont val="Arial"/>
        <family val="2"/>
      </rPr>
      <t xml:space="preserve"> las respuestas del Estado en materia de búsqueda de personas dadas por desaparecidas.</t>
    </r>
  </si>
  <si>
    <t>113. Definir herramienta para el seguimiento a solicitudes de información realizadas.</t>
  </si>
  <si>
    <t>DTIPLB, DTPVED y DTPRI</t>
  </si>
  <si>
    <t>30/06/2021</t>
  </si>
  <si>
    <t>Para dar cumplimiento al presente Indicador, la SGTT construyó y dispuso de una Matriz de Seguimiento a Solicitudes de Información para que las diferentes dependencias de la UBPD registraran las solicitudes efectuadas durante el primer trimestre del año y la SGTT pudiese realizar la labor de seguimiento respecto a las respuestas brindadas por las entidades involucradas en la búsqueda de personas dadas por desaparecidas. 
Una vez la SGTT precisó con el apoyo de las diferentes áreas intervenientes en el cumplimiento al reporte de metas del primer trimestre, las solicitudes de información que se han radicado a las diferentes entidades involucradas en la búsqueda de personas dadas por desaparecidas, mediante correo del 1 de marzo de 2021 con asunto: Solicitud de apoyo; Indicador 20: “Porcentaje de solicitudes realizadas por la UBPD, a entidades involucradas en la búsqueda, con seguimiento a su respuesta”, se solicitó el diligenciamiento de la siguiente matriz: https://docs.google.com/spreadsheets/d/1SjGe4eJux8mNcOt3fP7hnWvmY17cMa0G3YnM_oO_Djs/edit#gid=440271630
En este sentido se logró: 
i. Identificar las solicitudes objeto de seguimiento, o en el mejor de los casos las entidades productoras de información. (solicitudes realizadas por la UBPD, a entidades involucradas en la búsqueda); 
ii. Determinar el mecanismo para que la SGTT conozca las solicitudes de información que otras dependencias realizan a entidades involucradas con la búsqueda de personas dadas por desaparecidas (Apoyo de  servicio al Ciudadano); 
iii. Identificar variables y mecanismos de seguimientos existentes respecto a solicitudes de información en la UBPD;  
iv. Construir herramienta de seguimiento de carácter provisional y susceptible a mejoras de conformidad con el avance en el ejercicio y a las necesidades identificadas luego de su puesta en marcha.</t>
  </si>
  <si>
    <t xml:space="preserve">Con relación al avance cualitativo, se evidencian logros significativos no solo para el seguimiento de solicitudes, sino para conocer la cantidad y variedad que requerimientos que se gestionan al interior de las áreas misionales.
Frente a la herramienta de seguimiento se sugiere lo siguiente:
1. Utilizar la misma linea por cada solicitud y envío de información, lo anterior, considerando que en la base no se puede visualizar y analizar la secuencia y trazabilidad del trámite de forma lineal, sino que se utilizan diferentes lineas de radicado para el envío y llegada de solicitudes. por ejemplo, esto se presenta en las filas 31-37 hoja base
2. Existen campos de respuestas que se encuentran sin diligenciar, como por ejemplo si está completa o incompleta la respuesta, (filas 31 y 37 hoja base), así como en las filas 174 y 175 o 180 y 181 de la hoja base
</t>
  </si>
  <si>
    <t>114. Realizar seguimiento a las peticiones de información realizadas por la UBPD.</t>
  </si>
  <si>
    <t>DTIPLB, DTPVED, DTPRI y ET</t>
  </si>
  <si>
    <t>31/12/2021</t>
  </si>
  <si>
    <t xml:space="preserve">
Respecto al seguimiento de las solicitudes de información realizadas por la UBPD a entidades involucradas en el proceso de búsqueda de personas dadas por desaparecidas, la SGTT una vez contó con el diligenciamiento de la Matriz por las diferentes áreas de la Unidad, identificó lo siguiente:
1. De las 384 solicitudes de información remitidas durante el primer trimestre de la presente anualidad, a las 51 entidades relacionadas, se recibieron 317 respuestas.
2. De las entidades involucradas en la búsqueda, se evidencia que el relacionamiento con INMLCF, UARIV y las autoridades locales, ha permitido recibir respuestas en los términos de ley y con información precisa respecto a la solicitud elevada.
3. La SGTT continuará con la estructuración de la herramienta de seguimiento conforme lo mencionado en los numerales anteriores.
4. A corte 31 de marzo de 2021 no se dió respuesta en los términos de ley a 67 solicitudes de información por las siguientes entidades: Agencia Nacional de Tierras, Registraduría Nacional del Estado Civil y Fiscalía General de la Nación. 
Teniendo en cuenta este primer seguimiento a las solicitudes de información, la SGTT analizará y propondrá acciones para el fortalecimiento de las estrategias de relacionamiento interinstitucional, así como las alternativas para la exigibilidad a las entidades estatales para dar respuesta a las solicitudes de información elevadas por la UBPD.</t>
  </si>
  <si>
    <t>Frente a las entidades que no remitieron las 67 respuestas en el trimestre (: Agencia Nacional de Tierras, Registraduría Nacional del Estado Civil y Fiscalía General de la Nación), se sugiere incluir la cantidad de solicitudes por cada una de ellas, precisando aún mas la dificultad encontrada.
Frente al seguimiento realizado se sugiere lo siguiente:
1. Dentro de los gráficos presentados no se perciben las cifras acá reportadas, así mismo, no es fácil de encontrar en la información contenida en las hojas subsiguientes.
2. Evaluar con el grupo de Gestión Documental de la Subdirección Administrativa y Financiera, la posibilidad de realizar el seguimiento desde el sistema de gestión de archivos electrónicos SGDEA que se viene implementando. Esto facilitaría ligar los pares de salida y entrada de las solicitudes efectuadas.</t>
  </si>
  <si>
    <t>115. Socializar la estrategia de relacionamiento interinstitucional para que sea aplicado en las acciones de articulación interinstitucional.</t>
  </si>
  <si>
    <t>SGH</t>
  </si>
  <si>
    <t>Se realizó la jornada de socializacion de la estrategia de relacionamiento institucional con 65 profesionales expertos tecnicos y coordinadores que participarán en la formulacion e implementacion de los planes regionales de busqueda.</t>
  </si>
  <si>
    <t>El avance permite evidenciar el cumplimiento de lo planteado en la actividad, sin embargo, se sugiere lo siguiente: 
1. Continuar con la socialización del documento con el resto de servidores misionales que apliquen.
2. Determinar con las Direcciones técnicas, en especial con la DTPCVED el manejo y uso de este documento como linea base para la elaboración de otros documentos, guias y lineamientos que se encuentra documentando esta dirección en términos de relacionamiento interinstitucional.</t>
  </si>
  <si>
    <t>116. Implementar la estrategia de relacionamiento interinstitucional de acuerdo con los criterios y lineamientos definidos.</t>
  </si>
  <si>
    <t>1. Se elaboró una guía en formato presentación que apoya la incorporación de "Estrategias de relacionamiento institucional que visibilizan el valor agregado de lo humanitario en la búsqueda"., la cual será socializada en los próximos días a los ET.
2. Se contruyó la "Matriz de seguimiento acciones de articulación" con el fin de contar con una metodología para el seguimiento a las acciones de articulación interinstitucional en el marco de los PRB.</t>
  </si>
  <si>
    <t>La guia elaborada es fresca, clara y fácil de entender a los servidores. 
Con relación a la matriz de seguimiento, se sugiere incluir al interior de los avances cualitativos, los principales logros y dificultades presentados durante el corte, por ejemplo, que oportunidades o fortalezas surgieron a raíz de la medición y de los resultados obtenidos con el relacionamiento con las entidades asociadas en los PRB.</t>
  </si>
  <si>
    <t xml:space="preserve">117. Apoyar a la DG y a la SGTT en la articulación de las acciones requeridas con los actores involucrados en la búsqueda, en el ámbito territorial y nacional. </t>
  </si>
  <si>
    <t>Asesora para relacionamiento interinstitucional</t>
  </si>
  <si>
    <t xml:space="preserve">Durante el primer trimestre se apoyo a la DG y a la SGTT en la articulación de las siguientes acciones requeridas con los actores involucrados en la búsqueda, en el ámbito territorial y nacional: 
1. SIVJRNR:
• Se conformó y puso en marcha la mesa de trabajo bilateral entre el Grupo de Análisis de la Información (GRAI) de la JEP y la Dirección Técnica de Información de la UBPD para el intercambio de información sobre el universo de desaparecidos como insumo para la elaboración del informe sobre este tema que se entregará a la Comisión de la Verdad. 
• Se ajustó y remitió para aprobación de la Comisión de la Verdad el Protocolo de intercambio de información, documentos o archivos que reciban o recauden y que puedan resultar de utilidad para el cumplimiento de los mandatos de ambas entidades. 
• Convocamos y participamos en 8 reuniones para la coordinación, seguimiento y la implementación de las medidas cautelares  de Puerto Berrío, San Onofre, Cementerio El Universal, Universidad de Antioquia, Escombrera, El Copey y San Lorenzo en coordinación con la Sección de Ausencia de Reconocimiento del Tribunal para la Paz de la JEP.  
2. CICR: se realizaron tres mesas técnicas para: (i) coordinar acciones de capacitación a documentadores de la Comisión de Búsqueda de las Farc sobre la recolección de información Personas Dadas por Desaparecidas (PDD) y lugares de disposición de cuerpo; (ii) identificar y abordar los casos duplicados de búsqueda entre el CICR y la UBPD; y, (iii) casos duplicados UBPD-CICR; (ii) solicitudes de búsqueda y, (iii) casos y plan de búsqueda de la región sur. 
3. Fuerza Pública: se realizaron dos mesas técnicas con el objetivo de reactivar la comunicación y diálogo entre la Fuerza Púbica a través de la Secretaria de Gabinete del Ministerio de Defensa y la coordinación de acciones para la  implementación de la segunda fase del Plan Nacional de Búsqueda. </t>
  </si>
  <si>
    <t>El avance brinda un resultado positivo frente al relacionamiento con estas entidades, en especial la JEP; CEV, CICR y la fuerza pública. Frente a esto, se sugiere incluir dentro de los próximos avances los principales retos o dificultades que se han presentado durante el relacionamiento con estos u otros actores. 
Por otra parte, se sugiere indicar como se han implementado los diferentes documentos y matrices elaborados por la SGTT, como lo son: "Estrategias de relacionamiento institucional que visibilizan el valor agregado de lo humanitario en la búsqueda", y "Directrices Básicas de Relacionamiento de la UBPD", los cuales en su momento, buscaron potenciar mecanismos de relacionamiento interinstitucional para que la UBPD alcance un liderazgo en el marco de un sistema de búsquedaelaboró la SGTT.</t>
  </si>
  <si>
    <t>118. Identificar las entidades y organismos de cooperación internacional territoriales y nacionales, que trabajan el tema de prevención y protección y monitoreo de hechos del conflicto armado, para fortalecer los lineamientos y trabajo interno de la UBPD en esas áreas.</t>
  </si>
  <si>
    <t>Subactividad 1 Construcción de una matriz con la información de actores humanitarios (organismos internacionales y entidades nacionales de DDHH) nacionales y territoriales para fortalecer los lineamientos y trabajo interno de la UBPD (anexa).                                                                                   
Avance en el cumplimiento: Durante este primer trimestre, se realizó la elaboración de la matriz de actores que se encuentra en el Drive con el apoyo de la Oficina de Cooperación. De acuerdo con la pertinencia del trabajo conjunto, una vez elaborada se realiza el análisis de con cuales actores se realizará el relacionamiento.</t>
  </si>
  <si>
    <t>El avance promete una herramienta de gestión interesante para evaluar casos de éxito en cuanto a la gestión de seguridad y proteccion se refiere.</t>
  </si>
  <si>
    <t>119. Formular la estrategia de relacionamiento con las entidades y organismos de cooperación internacional, territoriales y nacionales, que trabajan temas de prevención y protección.</t>
  </si>
  <si>
    <t>Subactividad 1. Una vez identificados los actores humanitarios para la articulación, se realizan espacios de trabajo con los actores humanitarios que trabajan temas de prevención y protección para la articulación de líneas de trabajo conjuntas en el nivel nacional y territorial                                                                                                                Avance en el cumplimiento: A 31 de narzo de 2021la fecha se han realizado las siguientes reuniones. 1. Tema: Reunión MAPP/OEA Fecha: 21-02-21. Convocada por: Oficina de Cooperación y Alianzas UBPD. 2. Tema: Reunión Articulación UARIV - DRGI/Observatorio. Fecha: 9 de marzo de 2021. Convocada: Analista del Equpo de Prevención y Protección DG UBPD. 3.Tema: Ariculación UIA JEP, Fiscal Samuel Serrano. Fecha: 12 de marzo de 2021. Convocada: Asesora de la DG de relaciones externas UBPD. 4. Tema: Ariculación UIA JEP, Fiscal Samuel Serrano. Fecha: 12 de marzo de 2021.Convocada por: Asesora de PyP de la DG UBPD. 5. Tema: Reunión de presentación del Modelo de Protección de la UIA JEP. Fecha: 15 de marzo. Convocada por: Asesora de PYP DG UBPD.  6. Tema: Convenio JEP UIA - UBPD Protección. Fecha: 19 de marzo. Convocada por: Asesora de PyP DG UBPD. 7. Tema: Presentación del Equipo de Prevención y Protección a Indepaz. Fecha: 23 de marzo. Convocada por: Analista de PyP del Equipo de PyP de DG UBPD. 8. Tema: Reunión UNDSS articulación UBPD. Fecha: 23 de marzo. Convocada por: UNDSS. 9. Tema: Presentación del Módelo de Seguridad de la MAPP/OEA al equipo de PyP. Fecha: 23 de marzo. Convocada por:  Oficina de Cooperación y Alianzas UBPD.</t>
  </si>
  <si>
    <t>La información permite evidenciar gestión de relacionamiento con entidades y cooperantes, no obstante, la actividad sugería formular una estrategía para el relacionamiento en términos de prevención y protección, documento que no se evidencia en los avances. 
Frente a las reuniones descritas, se sugiere para próximos avances registrar los principales avances, logros, compromisos o retos propuestos durante las mismas, Esto permite dar un contexto de ejecución y gestión al respecto.</t>
  </si>
  <si>
    <t>120. Socializar la estrategia de relacionamiento con organismos y entidades que trabajan el tema de prevención y protección, a los equipos territoriales y las áreas misionales de la UBPD.</t>
  </si>
  <si>
    <t>De acuerdo con las fechas previstas para el desarrollo de la actividad, la socialización de la estrategía debería haberse efectuado con fecha máxima 30 de enero, no obstante, las fechas no coinciden con la elaboración de la estrategia al 08 de marzo, por lo tanto, se sugiere evaluar un ajuste en el cronograma de la estrategia de las fechas allí previstas, en todo caso, llevando secuencialidad de ejecución</t>
  </si>
  <si>
    <t>121. Puesta en marcha de la estrategia de relacionamiento con entidades y organismos de cooperación internacional que trabajan temas de prevención y protección.</t>
  </si>
  <si>
    <t>Igual que la actividad 121, hay que evaluar y ajustar las fechas previstas, ya que no corresponden secuncialmente con las demás actividades relacionadas con la estrategia. Para este caso, la ejecución de la estrategia aparece para el 28 de febrero, pero la estrategia estaría formulada hasta marzo 8, lo cual no es congruente.</t>
  </si>
  <si>
    <t>122. Invitar a actores relacionados con la búsqueda de personas dadas por desaparecidas y otras autoridades nacionales, regionales y locales a vincularse y suscribir el pacto nacional y los pactos regionales por la búsqueda y las acciones que se deriven de estos.</t>
  </si>
  <si>
    <t>ECA, Asesor encargado del PNB, OACP, DTPCVED</t>
  </si>
  <si>
    <t xml:space="preserve">Es valiosa la participación confirmada presentada (Suecia y CICR), la actividad debe continur realizándose pues tiene fecha límite junio de 2021.
Sugerimos que el reporte mencione ¿cómo se realizó la invitación y a quiénes se hizo?, relacionar esta información facilita la organización de soportes que evidencien dichas accciones, adicionalmente, describir brevemente cómo fue y será la participación de países, entidades, organizaciones etc... </t>
  </si>
  <si>
    <t>123. Generar una agenda de relaciones públicas y comunicaciones trimestral con el objetivo de reforzar el posicionamiento y prestigio de la UBPD en la sociedad colombiana, empezando por los lideres y lideresas de entidades que son validadores estratégicos, los gremios, los directores de medios de comunicación, entre otros.</t>
  </si>
  <si>
    <t>124. Realizar las sesiones ordinarias y extraordinarias para el funcionamiento del Consejo Asesor, con la participación de las organizaciones de la sociedad civil y las instituciones integrantes.</t>
  </si>
  <si>
    <t>Asesora encargada del Consejo Asesor</t>
  </si>
  <si>
    <t xml:space="preserve">La primera sesión del Consejo asesor se realizará la última semana del mes de abril por solicitud de los delegados de la sociedad civil, quienes pidieron ese plazo para poder presentar su plan de trabajo. No obstante, en el mes de marzo (4 y 5) se realizó una jornada de fortalecimiento con los delegados de la sociedad civil, la cual contó con la participación de las Direcciones técnicas y el acompañamiento de la Oficina de Comunicciones y Pedagogía, el segundo día estuvo acompañado por ONU DDHH, con quien la UBPD coordinó para que los delegados pudieran terminar de afinar su plan de trabajo. </t>
  </si>
  <si>
    <t>Actividad de ejecución permanente, se evidencia la progrmación de la sesión ordinaria y la ejecución de reunión extraordinaria, sugerimos poder detallar, si existe, el cronograma esperado de reuniones o la periodicidad de las mismas, así como los participantes, temas y agendas tratadas, las evidencias de dicha información deben ser recolectadas para poder dar cuenta del reporte ante auditorías futuras.</t>
  </si>
  <si>
    <t>125. Fortalecer la articulación con Ministerio de Salud y Unidad para la Atención y reparación Integral a las Víctimas, para la atención psicosocial y acceso a la oferta institucional de estas entidades para las personas que participan en los procesos de búsqueda.</t>
  </si>
  <si>
    <t>Durante el primer trimestre del año 2021 en las labores de articulación interinstitucional con el MINSALUD y la UARIV se desarrolló el primer espacio oficial de la mesa tripartita bimestral. En este espacio se logró avanzar en las orientaciones de reparación integral solicitadas por los familiares y personas que buscan, en algunas respuestas de atención en salud integral y psicosocial, que se centralizaron desde la UBPD. Por otro lado, se abordó la manera más adecuada de formalizar el relacionamiento con MINSALUD, por medio de protocolo o convenio interadministrativo, así mismo, se inició el trabajo sobre la creación del formato del uso y tratamiento de datos para las personas que son remitidas por la UBPD a estas dos entidades para su atención. En el marco de la formulación se habló de la posibilidad de articulación en el desarrollo de las entregas dignas con el MINSALUD. También se logró apertura en la línea de trabajo con esta entidad para la implementación del Plan Nacional de Búsqueda desde su competencia.</t>
  </si>
  <si>
    <t>Los avances y soportes brindan un resultado trimestral en el relacionamiento con estas entidades en el marco de sus competencias. Se espera pueda formalizarse el relacionamiento con MINSALUD mediante un protocolo o convenio interadministrativo, lo cual facilitará dicho relacionamiento.
Finalmente, no se remitió el formato (en construcción) relacionado con el uso y tratamiento de datos para las personas que son remitidas por la UBPD a estas dos entidades para su atención</t>
  </si>
  <si>
    <t>126. Articular con entidades las acciones requeridas para la entrega e inhumación digna.</t>
  </si>
  <si>
    <t>SGTT, DTIPLB, DTPRI</t>
  </si>
  <si>
    <t xml:space="preserve">En el marco de las coordinaciones y articulaciones interinstitucionales para las entregas dignas a realizar en el 2021, se continúa con el relacionamiento con el GRUBE de la Fiscalía General de la Nación, con el CICR y con la Unidad para las Víctimas y el Ministerio de Salud, para la atención psicosocial que se requiera en el marco de estas acciones. </t>
  </si>
  <si>
    <t>Los soportes y avance cualitativo permiten evidenciar el desarrollo de acciones humanitarias planificadas y puesta en marcha. 
Se sugiere para las actas de reunión omitir los datos de las personas que son buscadas o que están próximas a ser entregadas dignamente, lo anterior, con el animo de prevenir riesgos de seguridad o confidencialidad dentro del proceso de búsqueda.</t>
  </si>
  <si>
    <t>127. Desarrollar una agenda de diálogo y trabajo para involucrar a la Comunidad Internacional en la búsqueda de personas dadas por desaparecidas.</t>
  </si>
  <si>
    <t>Se avanzo en la fase precontractual (estudios previos) para la contratacion de la sistematización de entrevistas a representantes de la comunidad internacional sobre la receptividad y percepción de la UBPD realizadas en noviembre y diciembre de 2020. Como soportes de la actividad se cuenta con los Estudios Previos que soportan el proceso de selección del contratista.
 Se organizó y preparo intervención de la Directora de la UBPD para una sesión de los representantes del SIVJRNR ante la Comisión de Derechos Humanos del Parlamento Europeo, para informar sobre los avances, retos y desafios de la implementación de la Unidad y general retos del Acuerdo de Paz y la implementación del Sistema de Justicia Transicional (Enero 27 de 2021) . Como soportes de esta actividad se cuenta con: •Presentación power point y traducción de la misma., Ficha técnica definitiva con la descripción del evento y resumen de los resultados de cada mecanismo y puntos de articulación del Sistema.
 Se organizó la Primera Jornada de trabajo con la comunidad internacional -Presentación de balance UBPD – 2020, Proyecciones 2021 (Universo, RNFC y PRB) y lanzamiento Pacto por la Búsqueda, el pasado 23 de marzo en el que también participaron Embajadores, Jefes de cooperación internacional y representantes de agencias de Naciones Unidas, agencias de cooperaciión internacional, organismos y ONG´s internacionales; así como entidades estatales y del gobierno nacional, para presentar el balance de 2020, retos y prioridades estratégicas 2021 y contribuciones de la cooperación internacional durante el 2020. 
 Para esta sesión se tienen como soportes: Agenda metodologica de la jornada, Presentación de power,
 * Memoria del evento y listado de asistencia y Infografía de respaldo con resultados proyectos de cooperación internacional y alianzas.
 Se organizó reunión con representantres del Grupo de Acompañamiento Internacional del Acuerdo de Paz para UBPD (Embjada de Suecia, ICMP y CICIR) para avanzar en los acuerdos de trabajo y seguimiento a invitación a unirse a jornadas del Pacto por la Búsqueda y otras acciones de acompañamiento. Como soporte de la actividad se cuenta con la agenda de la reunión, acta y listado de asistencia.</t>
  </si>
  <si>
    <t xml:space="preserve">Se tiene un fuerte componente de actividades reportadas, encaminadas a involucrar a la comunidad internacional en la búsqueda de personas dadas por desaparecidas, consideramos importante impulsar las acciones de sistematización de entrevistas, pues es una actividad pendiente desde la vigencia anterior.  Agradecemos poder informar detalladamente las fechas esperadas de esta actividad, así como obstáculos o inconvenientes en su desarrollo.
¿Es posible crear o proyectar una agenda previa para poder conocer las actividades principales en cada periodo?, claramente sujeta a cambios y/o circunstancias diferentes, pero que facilite y organice tanto la ejecución como el seguimiento de estas acciones?  en caso de tenerla, puede ser un elemento importante de reporte.
</t>
  </si>
  <si>
    <t>128. Formular y hacer seguimiento a acuerdos, convenios, proyectos y alianzas con actores de la Cooperación Internacional para apoyo al PNB y PRB.</t>
  </si>
  <si>
    <t>Asesora en temas de incidencia, relacionamiento público y posicionamiento político, SGTT</t>
  </si>
  <si>
    <t>1. Se adelanta actualización y ajustes a la matriz de oferta y demanda. 
 2. Se adelantan mesas técnicas con dependencias y socio implementador para la formulación de nuevo proyecto ante el Fondo Multidonante de Naciones Unidas para apoyar articulaciones con OSC.
 •Se realizó reunión el 20 de enero con la Asesora de la Dirección General para tratar ideas e insumos para la formulación del proyecto con el MPTF para la Unidad y previas a la reunión con el PNUD.
 •El 09 de febrero se realizaron reuniones previas para revisar la de identificación de organizaciones potenciales y enfoque para proyectar la nota concepto y construir el proyecto.
 •El 11 Y 19 de febrero se realizaron reuniones con el PNUD, para compartir la idea de proyecto para efectos de avanzar y trazar un cronograma de elaboración de la nota concepto y del proyecto y su presupuesto completos.
 •17 de febrero se llevó a cabo primera reunión con las dependencias misionales, a fin de presentarles el resultado del análisis de la Dirección General, acerca del posible enfoque temático propuesto, componentes, territorios, socios y OSC involucradas.
 •El 23 de febrero se llevó a cabo el Taller de formulación de proyecto al MPTF.
 •El 25 de febrero se llevó a cabo el Taller priorización PRB Formulación MPTF.
 3. Se adelantaron las mesas técnicas con dependencias, socio implementador y aliado (OSC), y seguimiento a la implementación de proyecto Colombia Transforma - Fundación Progresar.
 •Se suscribieron la Carta de Compromiso y el DSI por parte de la UBPD.
 •Se realizó la formulación del proyecto, y se encuentra preaprobado por parte de Colombia Transforma.
 •El proyecto se aprobó por parte del Cooperante COL 376-2021.
 •Se realizo la reunión de instalación e inicio del proyecto entre Colombia Transforma, UBPD y la Fundación Progresar, e inicio de actividades de cara la construcción del producto No. 1
 •Se realizo reunión de seguimiento entre la Coordinadora Cúcuta y la Fundación, recomendaciones para el Producto No.1
 4. Se adelantaron Mesas técnicas con dependencias, DNP y KFW para definición de TDR de Consultoría para la formulación de nueva consultoría financiada por el Banco KFW Alemania en el marco de acuerdos con el DNP.
 5. Se adelanto una reunión con AECID para la exploracion de posibilidades de apoyo de la AECID para acciones en territorio.
 6. Se ha realizado reuniones técnicas de seguimiento con dependencias implementadoras al Piloto de sistematización de información para el RNFC y otras acciones de pedagogía en el marco del Programa Justicia para una paz Sostenible (USAID - Chemonics), Se llevó a cabo la presentación de avances y resultados de los proyectos de RNFCS, pedagogía círculos de Saberes, e Impulso a la Identificación.
 7. Se ha realizado Reuniones técnicas de seguimiento con dependencias implementadoras al proyecto de apoyo al PRB Magdalena Medio Caldense (Agencia Catalana de Cooperación y PNUD), se llevó a cabo la presentación de informes de avance y ruta a seguir en el 2021.
 8. Se ha realizado Reuniones técnicas de seguimiento con socios implementadores (Comités), al proyecto de Articulación territorial, estrategia de comunicaciones y pedagogía y protección del SIVJRNR (MPTF - PNUD / OIM), se llevó a cabo la presentación de informes de ejecución.
 9. Se realizaron informes de ejecución trimestral de Seguimiento a ficha de Estrategia de Comunicaciones y Pedagogía (OIM/USAID).
 10. Se realizaron informes de ejecución trimestral (los avances y logros) de Seguimiento a ficha Planeación Estratégica Enfoque Adaptativo y Cultura Organizacional (OIM/USAID).
 11. Se realizaron reuniones técnicas de seguimiento con dependencias implementadoras, al proyecto MOVICE Antioquia - Cementerio El Universal, se realizó la presentación de los resultados y entrega del Informe Final ante el cooperante y UBPD.
 12. Se realizaron Reuniones preparatorias para la formulación de nuevas propuestas para apoyo Diakonia Suecia.
 13. Se realizaron Mesas técnicas para la formulación nueva ficha OIM (Elección Consejo Asesor), se realizó el envío a OIM de la Ficha de Fortalecimiento del Proceso Autónomo de Elección de los delegados/as de la Sociedad Civil al Consejo Asesor de la UBPD y se adelantó el alistamiento administrativo (preparación de TDR) y procesos contractuales.
 14, Se realiza seguimiento al desarrollo de la ficha de apoyo a la impleentación del Plan Regional Caquetá Norte y se encuentra en proceso de selección de personal contratado para el desarrollo de acciones en 4 municipios del Norte del Caquerá para la documentación de información sobre cementerios comunitarios.
 Se espera en el próximo trimestre del año identificar resultados concretos de los proyectos como las contribuciones a losPlanes Regionales de Búsqueda y el Plan Nacional de Búsqueda. El mayor desafio es que se establezzcn condiciones de coordinación interna para el seguimiento de los proyectos especialmente en las tres direcciones misionales y equipos territoriales que hacen implementación de los proyectos.</t>
  </si>
  <si>
    <t>Se obtiene un avance en detalle de las actividades realizadas en el periodo.  Es necesario relacionar y tener organizados los soportes de evidencia de dichas acciones ante posiblesd auditorías.
Es posible aclarar la diferencia de la presente actividad y la actividad 38? podrían vincularse?</t>
  </si>
  <si>
    <t>129. Participar en el equipo que lidera la Fase 2 de operativización y costeo del PNB.</t>
  </si>
  <si>
    <t>Durante el primer trimestre del 2021, el equipo de PNB ha realizado las siguientes actividades para la construcción participativa del PNB:
1. Elaboración de la propuesta metodológica para la implementacion de los eventos
2. Definición de fechas y lugares para la realizacion de los encuentros participativos
3. Identificacion de las organizaciones y entidades que participaran en los espacion participativos
4. Reuniones bilaterales con actores claves para acuerdos preliminares (4 reuniones realizadas)</t>
  </si>
  <si>
    <t>La SGTT ha tenido una participación activa en la consecución del plan de trabajo elaborado para la implementación del Plan Nacional de Búsqueda. Frente a esto, se sugiere que la SGTT evalue la forma de articular el Plan Nacional de Búsqueda y todas las acciones humanitarias realizadas hasta ahora por la UBPD, de tal forma, que se cuente con una linea base y no que se entienda que la implementación está iniciando desde ceros.</t>
  </si>
  <si>
    <t>130. Elaborar y documentar la memoria interinstitucional de los procesos de búsqueda que han adelantado otras entidades estatales con el fin de generar conocimiento que facilite el diálogo e intercambio de experiencias entre la UBPD y las otras instituciones.</t>
  </si>
  <si>
    <t>El documento da cuenta del proceso de búsqueda llevado a cabo por la fiscalía general de la nación, es un adecuado avance de la actividad y la evidencia es soporte válido.  Es posible conocer qué otros documentos se tienen previsto trabajar y las instituciones con que se cuenta? Adicionalmente se tiene previsto algún cronograma o fechas en las cuales se deban tener listas estas memorias?</t>
  </si>
  <si>
    <t>131. Elaborar el documento final de operativización del PNB.</t>
  </si>
  <si>
    <t>Equipo de operativización PNB</t>
  </si>
  <si>
    <t>Asesora DG para incidencia, OGC, ECA, SGTT</t>
  </si>
  <si>
    <t>Al respecto se realizaron las siguientes actividades: i) se constituyo un equipo de trabajo; ii) se reviso todo el trabajo previamente realizado en la vigencia 2020; 
 iii) se construyo, se presento y fue aprobado por la DG y la SGTT el plan de trabajo que nos llevara a la redacción del documento de operativización.</t>
  </si>
  <si>
    <t>El avance se detalla en el indicador 23, y cumple con la planeación establecida, se tiene un plan de trabajo adecuado.
Se sugiere tener organizado el conjunto de evidencias que soportan las actividades reportadas, las conformaciones de equipos, reuniones y demás, se pueden valer de listados de asistencia, actas y demás documentos que den cuenta del avance desarrollado.</t>
  </si>
  <si>
    <t>132. Construir de forma participativa con organizaciones y entidades.</t>
  </si>
  <si>
    <t>El plan de trabajo diseñado, presentado y aprobado por la DG y la SGTT establece la estrategia de tener al menos tres momentos de participación: i) reuniones bilaterales con entidades y organizaciones estratégicas; ii) encuentros participativos amplios; iii) sesiones de validación de los acuerdos generados. Durante el primer trimestre se ha avanzado en el primer momento con todo lo que esto implica (instrumentos, convocatoria y sistematización).</t>
  </si>
  <si>
    <t>Es posible detallar la participación reportada? de entidades y organizaciones estratégicas? esto con el fin de conocer el avance conjunto y el alcance del trabajo colaborativo que se tiene en este primer periodo, si el mismo se relaciona en algún documento es adecuado registrarlo.</t>
  </si>
  <si>
    <t>133. Realizar pedagogía del PNB con actores internos y externos.</t>
  </si>
  <si>
    <t>Esta actividad esta programada para realizarse durante el segundo semestre del año 2021 una vez tengamos listo el documento de operativización.</t>
  </si>
  <si>
    <t>La actividad inicia en el tercer periodo.</t>
  </si>
  <si>
    <t>La información reportada da cuenta del cronograma o agenda de  actividades y mensajes estratégicos producidos desde la OACP.  Importante revisar la actualización permanente del archivo.</t>
  </si>
  <si>
    <t>De las al menos 73 publicaciones de fondo sobre la UBPD en medios, entre enero y el 30 de marzo de 2020, el 61% correspondió a medios nacionales; el 19,4 % a internacionales; el 15 % a regionales, y el 1 % a alternativos, lo que corresponde a 17 noticias. En 2020, por el contrario, hubo alrededor de 31 registros de fondo (menos de la mitad), que se distribuyeron de la siguiente manera: 18 publicaciones ( 58 %) en medios nacionales y (41 %) en regionales. En ese primer trimestre, por ejemplo, no hubo publicaciones en medios alternativos ni internacionales. En tal virtud, hubo un aumento en la presencia en medios y eso además se ve reflejado el tipo de medios que abordaron temas relacionados con la UBPD. 
 Consideramos fundamental mencionar y hacer la aclaración correspondiente, puesto que estas cifras constituyen un subregistro dado que aún no contamos con el servicio de monitoreo por parte de una empresa y se ha realizado esta tarea de forma manual.</t>
  </si>
  <si>
    <t>Reporte Indicador 6
El Indicador se encuentra en estado "sobre", con un cumplimiento para la meta del trimestre del 121,7%, ligeramebte superior al número eperado, aumenta en relación con el mismo periodo del año anterior.  Se observa una marcada presencia en medios nacionales y al contrario de la vigencia anterior se tiene presencia en medios internacionales y alternativos. Entendemos que el servicio de monitoreo contratado con un tercero aún no está operando, por lo cual se debe hacer un monitoreo "manual" que posiblemente deja información por fuera, es importante conocer las razones por las que aún no se tiene operando el servicio de monitoreo y finalmente aclarar si una vez se contrate este servicio, puede ajustar (incrementar) el número de noticias del primer semestre? o ya se hará sobre las nuevas fechas?
El estado actual del indicador aunque es positivo genera una alerta de revisión y análisis por prte de la OACP, para definir si se debe ajustar la meta esperada, el cumplimiento actual es superior, sin embargo, el primer periodo es el componente más bajo de toda la vigencia, se recomienda vigilar su desempeño para evaluar la solicitud de ajuste.</t>
  </si>
  <si>
    <t>Reporte Indicador 7:
El indicador se encuentra en estado "sobre" lo cual significa que se han tenido un mayor número de noticias de fondo en medios Tier 1 de lo que se tenia planteado, esto es positivo, sin embargo, se debe monitorear permanentemente pues si la tendencia se mantiene es posible plantear un ajuste a la meta del indicador (por ahora el número de noticias es ligeramente mayor y no se ve tan necesario el ajuste, pero insistimos en el monitoreo permanente.
Este monitoreo (como en el indicador anterior) también se realizó internamente por la OACP, es decir que se puede ver impactado por el monitoreo externo, lo cual probablemente implicaría que el número fuese mayor.  Es importante vigilar si es una tendencia.
Es importante conocer un poco el detalle del indicador, las causas por las cuales se viene cumpliendo e incluso superando y tambien conocer las noticias que generaron esta buena presencia en medios, análisis que puede servir de insumo para futuras estrategias.</t>
  </si>
  <si>
    <t>Se presenta un reporte detallado de las campañas con sus respectivas piezas, posicionando así tanto la importancia de la búsqueda humanitaria, como sus avances y resultados.</t>
  </si>
  <si>
    <t>Reporte Indicador 8
El reporte de aumento del indicador es altamente positivo, el estado actual del indicador es de "sobrecumplimiento",  agradecemos las explicaciones detalladas que se ofrecen respecto a la estrategia utilizada para lograr dicho incremento.  Al corte del primer periodo se ha cumplido con el 57% de la meta esperada para todo el año, lo cual plantea la necesidad de una revisión o análisis por parte de la OACP, con el objetivo de identificar si es necesario plantear un ajuste de la meta proyectada, importante revisar si la fuerte tendencia al aumento se puede mantener o responden a ciclos o actividades específicas propias del primer periodo y que no se tiene planteado continuar.
Es importante la visibilización que se hace en el análisis cualitativo de los usuarios registrados en página web, pues no se pueden considerar como seguidores en canales digitales, pero sin duda son también un indicador de gestión de medios, 
El soporte entregado permite sustentar las cifras reportadas en el aumento del indicador.</t>
  </si>
  <si>
    <t>En el reporte de información se relaciona el intercambio de información y la coordinación de 17 actividades distintas, haciendo énfasis en la SGTT.  Es importante estructurar la información y los registros en una tabla o matriz que permita su organización, lectura y seguimiento.  Con las otras dependencias se puede realizar el mismo proceso de cruce de información?</t>
  </si>
  <si>
    <t>La mencionada propuesta puede ser bastante útil para la organización, registro y seguimiento del cubrimiento riguroso de las acciones humanitarias de búsqueda.  Importante tener dicho documento y registro actualizado y que sea de fácil consulta.  Toda la evidencia de trabajo debe ser colectada para atender futuras auditorías.</t>
  </si>
  <si>
    <t xml:space="preserve">Durante el primer trimestre del año la DTPRI realizó diferentes acciones presenciales en 21 lugares intervenidos, que permitieron adelantar acciones humanitarias de búsqueda de personas dadas por desaparecidas, asociados a PRB y medidas cautelares:
1. La escombrera –Medellín AUTO AI 010 de 2020 de la JEP: Cuatro prospecciones
2. Jardín Cementerio Universal de Medellín AUTO AT 110 de 2020 de la JEP: Un cuerpo recuperado
3. Guaduas - Cundinamarca Plan Regional de San Juanito: Visita de localización en sitio ubicado en la vereda El Escritorio
4. Laboratorio de Osteología Antropológica y Forense de la Universidad de Antioquía -  Medellín AUTO AT 034 de 2020 Medidas Cautelares solicitadas por el MOVICE a la JEP: verificación de contenedores procedentes del Cementerio de Orobajo
5. Resguardo indígena San Lorenzo Auto AT 185 de 2020 de la JEP se realizaron diligencias de localización en catorce (14) lugares:
- Sitio 4 - Comunidad San José
- Sitio 6 A - Comunidad Bermejal Sector el Olival
- Sitio 12C -  Sector Reserva Chuscal  
- Sitio 12 A -  Comunidad Costa Rica
- Sitio 6 B -   Sector San Pablo - Laguna la Sirena 
- Sitio 10 A -  Sector el Tambor  - Comunidad San José
- Sitio 11 B -  Sector Cerro la Libertad
- Sitio 12 B - Sector La Cruz
- Sitio 11 A -  Sector Pie Cerro el Tigre
- Sitio 13 A -  Comunidad Lomitas
- Sitio 18 -  Comunidad de San Jerónimo
- Sitio 11 C -  Sector Cerro Guacas
- Sitio 10 B -  Comunidad San José
- Sitio 8 – Sector El Roble Cerro el Gallo
6. Cementerio “La Dolorosa” Puerto Berrio – Antioquia AUTO SAR AI 023 2020 de la JEP: Reubicación de contenedores y recuperación de 31 cuerpos entregados al INMLCF.
7. Chámeza – Casanare Plan Regional Cerro San José: 1 Prospección que abarco 2000 m2.
8. San Juan de Arama – Meta: Predio La Samaria, de la vereda Quiteve: Una diligencia de localización.
Para el desarrollo de las acciones mencionadas se llevo a cabo diferentes mesas de trabajo con los referentes de las Direcciones técnicas misionales y Equipos territoriales, asi como también seguimiento a cada plan y construcción de planes operativos los cuales tienen incluídos cronogramas de trabajo respectivo.
</t>
  </si>
  <si>
    <t xml:space="preserve">
Frente al avance, la DTPRI remite un solo avance para 3 actividades 77, 78 y 79, el cual no permite evidenciar de forma separada el cronograma, planes de trabajo o seguimiento cada dos meses de los avances de cada Plan regional de búsqueda. Adicionalmente, se evidencia que el Plan Operativo no se encuentra diligenciado con los avances para los meses de febrero y marzo, por lo cual, se sugiere utilizar esta herramienta por la DTPRI construida.
Frente al avance, el trabajo adelantado en esta actividad permite evidenciar la ejecución de labores humanitarias en el territorio, siendo en este caso, una victoria temprana dadas las proyecciones en tiempos de pandemia.
Es necesario registrar un avance para cada actividad por separado.</t>
  </si>
  <si>
    <r>
      <rPr>
        <b/>
        <sz val="9"/>
        <color theme="1"/>
        <rFont val="Arial"/>
        <family val="2"/>
      </rPr>
      <t>Cooperación:</t>
    </r>
    <r>
      <rPr>
        <sz val="9"/>
        <color theme="1"/>
        <rFont val="Arial"/>
        <family val="2"/>
      </rPr>
      <t xml:space="preserve">
Con el apoyo de la Comunidad Internacional, la Unidad cuenta con respaldo técnico y financiero para el desarrollo de acciones de fortalecimiento de la participación de víctimas a través de proyectos de cooperación ejecutados en asocio con OSC- Para el desarollo del Plan Regional del Magdalena Medio se cuenta con el proyecto  "Fortalecer la participación de familiares de víctimas y organizaciones de sociedad civil a través de su acompañamiento en la ejecución de un Plan Regional de Búsqueda en el Magdalena caldense que adelantará la UBPD", financiado por la Agencia Catalana de Cooperación al Desarrollo e implementado en asocio con PNUD, y las organizaciones EQUITAS, FUNDECOS y CEDAT.  Asimismo se cuenta con apoyo de USAID para la implementación del proyecto "Microfocalización de lugares de posible enterramiento clandestino de personas desaparecidas forzadamente en Norte de Santander: apuesta de la Sociedad Civil a la implementación del Plan Nacional de Búsqueda de la UBPD", ejecutado por MDSI - Programa Colombia Transforma y la organización Fundación Progresar- Asimismo mediante el apoyo del Fondo Multidonante para las Naciones Unidas MPTF (Ventana Sociedad Civil) se apoya la selección y acompañamiento a  la ejecución de los proyectos de las organizaciones, Plataforma Procesos Sur del Huila, sociación Nacional de Mujeres Campesinas, Negras e Indígenas de Colombia, ANMUCIC, ubicada en 15 dptos y 55 municipios y  la organización PANURE en Tolima y Cundinamarca que desarrollan proyectos para el desarrollo de insumos para la UBPD para el establecimiento de planes regionales de búsqueda y acciones humanitarias de búsqueda. Se espera que el próximo trimestre se comiencen a presentar algunos de los productos establecidos en los proyectos.
</t>
    </r>
    <r>
      <rPr>
        <b/>
        <sz val="9"/>
        <color theme="1"/>
        <rFont val="Arial"/>
        <family val="2"/>
      </rPr>
      <t xml:space="preserve">Asesora de Incidencia, relacionamiento y posicionamiento político:
</t>
    </r>
    <r>
      <rPr>
        <sz val="9"/>
        <color theme="1"/>
        <rFont val="Arial"/>
        <family val="2"/>
      </rPr>
      <t xml:space="preserve">Con el objetivo de desarrollar acciones de fortalecimiento de la participación de las personas y organizaciones que buscan en los Planes Regionales de Búsqueda y en el desarrollo de acciones humanitarias, se realizaron diferentes acciones:                                                                                                         
1. Se sostuvó reuniones con el Equipo de Cooperación y Alianzas, la Subdirección General Técnica y Territorial, la Dirección Técnica de Información, Planeación y Localización- DTIPLOC y la Dirección Tecnica de Participación, Contacto con las Víctimas y Enfoques
Diferenciales-DTPCVED con el objetivo de priorizar algunos PRB a fortalecer por medio del nuevo proyecyo MPTF a la luz de los elementos claves de la estrategia institucional, en la que se encuentra la estrategia de participación de personas y organizaciones que buscan (los PRB priorizados fueron: bajo putumayo, Catatumbo, Pacifico Sur, Oriente Antioqueño, Buenaventura, Alto atrato) donde de manera paralela se busca fortalecer la participación en PRB de las Organizaciones.                                                                    
2.  Trabajamos en la  identificación y clasificación de organizaciones de familiares y de DDHH que se pueden vincular a los PRB y a las acciones humanitarias a través de convenios y alianzas (A partir del Mapeo elaborado por ICMP, proyectos ya formulados y de los informes entregados a la UBPD)                            
3. Se llevaron a cabo tres Pactos Regionales por la Búsqueda de enero a marzo en Magdalena, en Puerto Berrío y Antioquia, en la jornada de suscripción y socialización de estos pactos, los Equipos Territoriales realizaron una socialización presencial con victimas, organizaciones y entidades territoriales, en la cual se trabajó la articulación y particiáción de personas y organizaciones que buscan en las diferentes acciones humanitarias a implementar en el territorio y los Planes Regionales de Búsqueda.                                   
4. Desde el equipo de incidencia, relacionamiento público y posicionamiento político se realizó una lista de 25 organizaciones a priorizar según su relacionamiento con la UBPD, a partir de esta lista se han llevado encuentros bilaterales de negociación con 8 organizaciones que tienen presencia nacional como FEVCOL, FNEB, CAJAR, Familiares Colombia LF, Colectivo 16 de Mayo, CSPP, Familiares en el exterior y CJYC, estos encuentros tienen como objetivo mejorar el relacionamiento, articular esfuerzos para trabajar en la búsqueda de personas dadas por desaparecidas, mejorar la participación en las acciones humanitarias y los PRB de las buscadoras y los buscadores e impulsar convenios según las necesidades y recursos de la UBPD, que se evaluan con los equipos involucrados en el posible convenio.
5. Con el objetivo de hacer seguimiento a los ejes estrategicos de la entidad, los asesores de la Dirección General realizamos una matriz de seguimiento, en la que el equipo de incidencia, relacionamiento público y posicionamiento político es el responsable del seguimiento a los acuerdos y compromisos establecidos con las organizaciones de familiares y de DDHH que realiza principalmente la DTPCVED y por medio de Mesas Tecnicas la DTIPLOC.                                                                                               </t>
    </r>
  </si>
  <si>
    <r>
      <rPr>
        <b/>
        <sz val="9"/>
        <color theme="1"/>
        <rFont val="Arial"/>
        <family val="2"/>
      </rPr>
      <t>Asesora de Incidencia, relacionamiento y posicionamiento político</t>
    </r>
    <r>
      <rPr>
        <sz val="9"/>
        <color theme="1"/>
        <rFont val="Arial"/>
        <family val="2"/>
      </rPr>
      <t xml:space="preserve">:
Se planteó una agenda de posicionamiento y relacionamiento estrategico de la Directora General de la UBPD, que incluye: 1. reuniones y dialogos con funcionarios clave en la Búsqueda de Personas dadas por Desaparecidas, 2. la participación activa y propositiva de la Directora General en articulación con organizaciones de familiares y de derechos humanos en las fechas conmemorativas relacionadas con la desaparición, 3. Realizar 3 pactos regionales de Búsqueda mediaticos en los 3 primeros meses del año. 4. Impulsar la articulación y cooperación con organizaciones de familiares a través del diálogo y la realización de convenios que establezcan compromisos, responsabilidades y tiempos definidos a partir de las solicitudes y acciones humanitarias propuestas por las organizaciones en el marco de los planes regionales de búsqueda. 5. Incrementar relaciones públicas con medios de comunicación, editores y lideres de opinión de interes para la gestión de la UBPD, esto con el objetivo de Potenciar a la Directora General de la UBPD como vocera número 1 como estratega, estadista y servidora pública que lidera la búsqueda de desaparecidos en Colombia, sensibilizar a los medios sobre la necesidad de contribuir en la búsqueda humanitaria y visibilizar la labor de las organizaciones y familias de personas dadas por desaparecidas. </t>
    </r>
  </si>
  <si>
    <r>
      <rPr>
        <b/>
        <sz val="9"/>
        <color theme="1"/>
        <rFont val="Arial"/>
        <family val="2"/>
      </rPr>
      <t>Cooperación Internacional:</t>
    </r>
    <r>
      <rPr>
        <sz val="9"/>
        <color theme="1"/>
        <rFont val="Arial"/>
        <family val="2"/>
      </rPr>
      <t xml:space="preserve">
En la jornada de trabajo con Comunidad Internacional y reunión con el Grupo de Acompañamiento Internacional de UBPD,  se hizo invitación a los asistentes a participar en los encuentros territoriales para la suscripción del Pacto por la Búsqueda, para que intervengan en estos encuentros. Fue confirmada la participación de Suecia y CICR en los encuentros realizados durante el mes de marzo y  abril. La participación de la Comunidad Internacional en los eventos permitira a la Unidad contar con un respaldo visible técnico y politico al liderazgo de la Unidad en materia de búsqueda de personas dadas por desaparecidas. 
</t>
    </r>
    <r>
      <rPr>
        <b/>
        <sz val="9"/>
        <color theme="1"/>
        <rFont val="Arial"/>
        <family val="2"/>
      </rPr>
      <t>Asesora de Incidencia, relacionamiento y posicionamiento político</t>
    </r>
    <r>
      <rPr>
        <sz val="9"/>
        <color theme="1"/>
        <rFont val="Arial"/>
        <family val="2"/>
      </rPr>
      <t xml:space="preserve">:
1. La Asesora en temas de incidencia, relacionamiento público y posicionamiento político para cada pacto regional sustuvo reuniones con:  1. Los ET y enlaces de participación e información en territorio de la UBPD 2. La encargada del acompañamiento de los Pactos en la Oficina en Colombia de la Alta Comisionada de las Naciones Unidas para los Derechos Humanos junto a los enlaces en territorio de la Oficina, con el fin de identificar y concretar la lista de actores fundamentales a invitar a firmar los Pactos Regionales de Búsqueda y Pacto Nacional para la Búsqueda.
2.En el acompañamiento que la Asesora a realizado a la Oficina  Asesora de Comunicaciones y Pedagogía y en las entrevistas que ha autogestionado, se incluye como mensaje clave la invitación a la firma de los Pactos Regionales de Búsqueda y Pacto Nacional de Búsqueda.
3. En las reuniones bilaterales en las que la Asesora ha participado con la Dirección General y 9 organizaciones (FEVCOL, FNEB, CAJAR, Familiares Colombia LF, Colectivo 16 de Mayo, CSPP, MOVICE), se ha invitado a las organizaciones a ser parte de los Pactos Regionales de Búsqueda y al Pacto Nacional y a realizar incidencia en autoridades locales, regionales y nacionales para firmar el Pacto.
4. En la articulación que se ha formado entre la Asesora y el Equipo de Cooperación y Alianzas se ha invitado a actores internacionales entre embajadas y cooperación internacional a suscribir los Pactos Regionales de Búsqueda y el Pacto Nacional. </t>
    </r>
  </si>
  <si>
    <t>Se sugiere establecer un cronograma detallado con la agenda que acá se presenta, de tal forma, que se pueda monitorear y hacer seguimiento  durante toda la vigencia. Así mismo, para programar con suficiente antelación los espacios y calendario de la Directora General.</t>
  </si>
  <si>
    <t>Subactividades propuestas:                                                                                                                                                                                                                                         Subactividad 1. Actualización con los equipos territoriales y la SGTT de los escenarios de riesgo para el desarrollo de las acciones humanitarias.                                                                                                                                                                                                                                    Avance en el cumplimiento: Se estableció el diseño desde el EPP de una metodología de análisis de riesgo que permite la actualización de los escenarios de riesgo para el despliegue de las acciones humanitarias de los servidores, servidoras y contratistas de la UBPD. Esta Metodología se encuentra construida, y cuenta con los siguientes documentos: 1. Conceptualización y metodología, 2. Glosario y puntaje para la matriz de análisis de riesgo, 3. La guía del diligenciamiento de la Metodología, 4. Protocolo de comisiones de acuerdo al nivel de riesgo de prevención y protección y 5. Matriz de la Metodología. Para el segundo trimestre se tiene programado: 1. Socialización de la Metodología con la Directora, 2. Socialización y proalimentación de la SGTT, la Dirección Técnica de Información, 3. con los equipos de las territoriales y 4. Aplicación de la misma.
Subactividad 2.: Construcción de análisis de prevención y protección para las actividades y salidas a campo en el marco de escenarios de articulación interna, o con otras entidades o actores humanitarios o por escrito para las comisiones a terreno por demanda de la Dirección General, Subdirección General Técnica y Territorial, Direcciones Misionales u Oficinas de Terreno.                                                                                                                           
Avance en el cumplimiento: Desde el equipo a través de la Asesora de Prevención y Protección o de los Analistas de Prevención y Protección se ha participado en espacios intrainstitucionales e interistucionales, con el proposito de elevar recomendaciones de prevención y protección verbales, en las siguientes reuniones:                                                                                                                                                                                                                                                                     1. Tema: Acción Humanitaria en Puerto Berrio. Fecha: 19-01-21. Convocada por: la ET Territorial de Magdalena Medio. 2. Tema: Reunión Preparatoria Acción Humanitaria de Prospección de las Vegas en Tibú. Fecha: 3 de febrero de 2021. Convocada por: la ET Territorial de Cúcuta Magdalena Medio. 3. Tema: Reunión preparatoria de Acción Humanitaria a Chameza. Fecha: 8 de febrero. Convocada por: SGTT. 4. Tema: Reunión para valoración de seguridad zona sur. Fecha: 11 de febrero. Convocó: la Dirección Ténica de Información. 5. Tema: Protocolo de seguridad de las Vegas. Fecha: 8 de marzo. Convocada por:  Dirección Ténica de Información. 6. Tema: Mesa de Trabajo situación de riesgo Algeciras. Fecha: 15 de marzo.7. Tema: Mesa MAPP/OEA. Fecha: 23 de marzo. Convocada por: MAPP/OEA. Total Espacios: (7)                                                                                                                                                                              Subactividad 3: Aporte desde la perspectiva de la UBDP desde el equipo de Prevención y Protección, en el componente 3, del Proyecto "Estrategia de Fortalecimiento Institucional para el despliegue y funcionamiento articulado del Sistema Integral de Verdad, Justicia, Reparación y No Repetición (SIVJRNR)".                                                 
Avance en el cumplimiento: de manera articulada con el Equipo de Cooperación Internacional y Alianzas, y la Asesora de Relaciones Externas de la DG, hemos participado en los espacios de diseño e implementación del Proyecto de Estrategia de Fortalecimiento de la articulación del SIVJRNR. el cual en el componente III, contempla la construcción de una cultura Prevención de riesgos de seguridad a nivel local y va a desarrollar tres componentes, una de los cuales está relacionado con el acceso a información de contexto para los análisis del contexto de riesgo para las acciones humanitarias de la UBPD, en los que se ha venido haciendo seguimiento y acompañamiento desde la Asesora y Analista de Prevención y Protección asignado para el acompañamiento al proceso. este primer trimestre del proyecto se ha centrado en el ajuste y contratación de quienes van a realizar la implementación del mismo.</t>
  </si>
  <si>
    <t>Se inició la estructuración del proceso para contratar el servicio de consultoría que ejecute el desarrollo e implementación del sistema de información misional diseñado a través del contrato 186-2019:
* Justificación vigencias futuras 2021 Desarrollo del SIM
* Ficha técnica de datos con sus anexos correspondientes
* Avance en un 70% en la Ficha técnica de Software con sus anexos correspondientes</t>
  </si>
  <si>
    <t>Con el fin de disponer de las herramientas requeridas para gestionar la información de los aportantes, se avanzó en lo relacionado con:
1. Creación de los formularios de la herramienta del registro de aportantes en KOBO (nueva infraestructura)
2. Socialización a la Subdirección de Análisis de las herramientas, su alcance y ruta de aprobación (revisión, ajustes, y validación).
3. Ajuste de las herramientas y del diccionario de datos a partir de la ruta aprobación (revisión, ajustes, y validación) planteada en articulación con la Sub. de Análisis.
4. Entrega del Diccionario de datos y concesión de acceso al formulario (enlace) al grupo de Analistas que harían la revisión de la propuesta de formulario 
5. Revisión por parte del grupo de analistas encargado
FORMULARIO DE HERRAMIENTAS ENLACE DE PRUEBAS</t>
  </si>
  <si>
    <t>"La Oficina de Control Interno el 21 de enero de 2021  emitio el memorando  N.  2000-3-202100217  con el asunto ""LINEAMIENTOS PARA EL REPORTE DE AVANCE DE LAS ACCIONES PROPUESTAS EN EL PLAN DE MEJORAMIENTO DE LA UBPD SUSCRITO CON LA CONTRALORÍA GENERAL DE LA REPÚBLICA"".(se adjunta memorando).
Así mismo, la OCI  creó  una carpeta Drive con el nombre “Seguimiento Plan de  Mejora  CGR” y una subcarpeta donde se encuentra el hallazgo 8, para que los procesos  diligencién  en  tiempo  real  el avance  mensual  en  la  matriz  del  plan  de mejoramiento  y suban las evidencias que soportan el avance de cada hallazgo, en este link:
https://drive.google.com/drive/u/1/folders/1zQgxgVvX9aJgoTeL4agACCRWd3XAFQXa
Adicionalmente, el 10 de marzo de 2021  la OCI  presentó ante el  Comité Institucional de Coordinación de Control Interno N.4, el reporte de avance del plan de mejoramiento suscrito ante la CGR, (se adjunta acta de comité)"</t>
  </si>
  <si>
    <t xml:space="preserve">Subactividad 1. Acciones de divulgación de los acuerdos y estrategia de relacionamiento con los organismos y entidades que trabajan el tema de prevención y protección.                                                                                                                                                                                                                                                              
Avance en el cumplimiento:  Esta actividad está prevista para el segundo trimestre </t>
  </si>
  <si>
    <t xml:space="preserve">Subactividad 1. Acciones de divulgación de los acuerdos y estrategia de relacionamiento con los organismos y entidades que trabajan el tema de prevención y protección.                                                                                                                                                                                                                                                                  
Avance en el cumplimiento: Esta actividad está prevista para el segundo trimestre </t>
  </si>
  <si>
    <t>Entre los meses de enero a marzo se avanzó en la corrección colectiva del documento final del año pasado sobre las metodlgías de busuqeda de la FGN, el documentos se encuentra en proceso de ajuste. Se adjunta el documento comentado por el equipo y con una revisión.
Se encuentra como evidencia 20210223-HIST-FGN v2.docx</t>
  </si>
  <si>
    <t>Comité de Cultura
Todas las dependencias</t>
  </si>
  <si>
    <r>
      <t xml:space="preserve">Subactividades propuestas:                                                                                                                                                                                                                        Subactividad 1. Elaboración de la matriz del  Equipo de Prevención y Protección para la identificación de las zonas rurales en mayor riesgo y zonas urbanas en las cuales se requiere elevar la solicitud de seguridad, Prevención y Protección para las salidas a terreno.
Avance en el cumplimiento: En el mes de febrero de 2021, se elaboró la matriz de Indentificación de municipios (urbano y rural) que requieren aval de prevencion y protección.                                                                                                                                                                                                                                                          Subactividad 2. Diligenciamiento de la matriz de manera conjunta con los coordinadores (as) Territoriales y los equipos en terreno.
Avance en el cumplimiento: Una vez elaborada la matriz que tendrá una actualización trimestral,fue diligenciada por los analistas de Prevención y Protección, con los Coordinadores (as) y equipos administrativos y misionales de las oficinas territoriales, con el fin de facilitar la gestión de las comisiones a terreno y poder establecer en que lugares urbanos o recorridos terrestres, si se requiere el aval de prevención y protección. Esta matriz se encuentra ubicada en el Drive en:  </t>
    </r>
    <r>
      <rPr>
        <u/>
        <sz val="9"/>
        <color theme="1"/>
        <rFont val="Arial"/>
        <family val="2"/>
      </rPr>
      <t xml:space="preserve">https://drive.google.com/file/d/1mKevay9oLfKV7NaumbGgZrTfnpF1SZAU/view?usp=sharing
</t>
    </r>
    <r>
      <rPr>
        <sz val="9"/>
        <color theme="1"/>
        <rFont val="Arial"/>
        <family val="2"/>
      </rPr>
      <t>Subactividad 3. Emisión de los avales de Seguridad, Prevención y Protección de acuerdo con la demanda de acciones humanitarias del nivel central y territorial en los lugares donde se requiere el aval.
Avance en el cumplimiento: con corte a 31 de marzo de 2021, se han emitido (143 avales de Prevención y Protección).</t>
    </r>
  </si>
  <si>
    <r>
      <rPr>
        <b/>
        <sz val="9"/>
        <color rgb="FF000000"/>
        <rFont val="Arial"/>
        <family val="2"/>
      </rPr>
      <t xml:space="preserve">OGC:
</t>
    </r>
    <r>
      <rPr>
        <sz val="9"/>
        <color rgb="FF000000"/>
        <rFont val="Arial"/>
        <family val="2"/>
      </rPr>
      <t xml:space="preserve">*En el periodo reportado se realizaron reuniones para determinar la continuidad de la actividad con el CICR, y una reunión con esta entidad para definir acciones en 2021. Se acordó, con el concepto de la SGTT, para lo que resta de 2021 seguir el esquema de intercambio y repetir contenidos vinculando nuevas/os participantes de ET y DTM. Se está discutiendo la idea de profundizar contenidos en 2022 ya por cuenta de la propia UBPD en otras modalidades de intercambios internos. 
 *Con la FAFG se acordó reanudar comunicación a partir del segundo semestre de 2020 para identificar perspectivas de nuevas acciones conjuntas. 
 *En el marco del proyecto "Condiciones de preservación, custodia y dignificación de los cuerpos no identificados (CNI) y los cuerpos identificados no reclamados (CINR) entre la UBPD y ICMP. Se culminó la cooperación en este tema con ICMP , se hicieron revisiones a los docuemntos y se entregaron las versiones finales que dan cuenta del desarrollo del proyecto realizado en el año 2020. Adicionalmente se coordinó una reunión con la SGTT, la DTPRI y la asesora de la Dirección General Natalia Hernandez para definir la posiblecontinuidad del proyecto. 
 Se encuentran las siguientes evidencias:
 1. Legislación vigente y lineamientos
 2. Reportes de visitas virtuales y presenciales
 3. Consolidación de las respuestas 
 4. Informe final 
 5. Se adjuntan los documentos finales entregados por ICMP 
 6. Un acta de reunión de coordinación interna entre la jefe de la OGC
 Se encuentran las siguientes evidencias:
 1.20210122_ Notas seguimiento grupos 2 y 3 Intercambio CICR-UBPD
 2. 20210222_ Notas Diálogo interno preparación reunion con CICR
 3. 20210303_Retroalimentación e identificación intercambio CICR
 4. 20210319_relatoria coordinación con CICR
</t>
    </r>
    <r>
      <rPr>
        <b/>
        <sz val="9"/>
        <color rgb="FF000000"/>
        <rFont val="Arial"/>
        <family val="2"/>
      </rPr>
      <t>Cooperación:</t>
    </r>
    <r>
      <rPr>
        <sz val="9"/>
        <color rgb="FF000000"/>
        <rFont val="Arial"/>
        <family val="2"/>
      </rPr>
      <t xml:space="preserve">
Con apoyo del Programa Justicia para una Paz Sostenible, el 03 de marzo se realizó una reunion para la presentación de tecnología para identificación mediante ADN Rápido desarrollada por la empresa ANDE (y en el que participaron servidores de la Dirección de Prospección, quienes tuvieron una aproximación inicial  a la experiencia de uso de esta técnología por parte de autoridades norteamericanas (Sheriff del Condado de Santa Bárbara, California), que se espera pueda explorarse como una alternativa al impulso a la identificación de CNI. Se cuenta con acta y documentos presentados en la reunión de intercambio.
</t>
    </r>
  </si>
  <si>
    <r>
      <t xml:space="preserve">El avance registrado no permite dar cuenta de la actividad planteada, toda vez que, la actividad solicita "Construir el universo de personas desaparecidas asociadas al plan de búsqueda" y en el avance mencionan el trabajo de recolección de información para la formulación de nuevos planes de búsqueda, adicionalmente, hablan del indicador 18 "Número de personas </t>
    </r>
    <r>
      <rPr>
        <b/>
        <sz val="9"/>
        <color theme="1"/>
        <rFont val="Arial"/>
        <family val="2"/>
      </rPr>
      <t>nuevas</t>
    </r>
    <r>
      <rPr>
        <sz val="9"/>
        <color theme="1"/>
        <rFont val="Arial"/>
        <family val="2"/>
      </rPr>
      <t xml:space="preserve"> incluidas en los Planes regionales de búsqueda priorizados y en ejecución".el cual no se relaciona directamente con el Universo de personas desaparecidas y su respectiva asociación con los PRB.
Se sugiere evaluar el espiritu real de la actividad o establacer la diferencia entre el indicador y lo que pretende esta actividad.</t>
    </r>
  </si>
  <si>
    <r>
      <t xml:space="preserve">Se sugiere verificar si es necesario ajustar con la OAP la ficha del indicador </t>
    </r>
    <r>
      <rPr>
        <i/>
        <sz val="9"/>
        <color theme="1"/>
        <rFont val="Arial"/>
        <family val="2"/>
      </rPr>
      <t>05 Número de aportantes que entregan información según la ruta de trabajo establecida</t>
    </r>
    <r>
      <rPr>
        <sz val="9"/>
        <color theme="1"/>
        <rFont val="Arial"/>
        <family val="2"/>
      </rPr>
      <t>, en relación con las fuentes de información e incluso con el método de medición, si llegara a ser del caso, pues sería más pertinente unificar con respecto a la herramienta que se está utilizando (KOBO), la cual no está mencionada en el reporte de dicho indicador.
Se recomienda evaluar con la asesora de seguridad de la información los riesgos de utilizar KoBoToolbox, siendo esta una herramienta libre y gratuita. ¿Que grado de vulnerabilidad tiene?</t>
    </r>
  </si>
  <si>
    <r>
      <rPr>
        <b/>
        <sz val="9"/>
        <color rgb="FF000000"/>
        <rFont val="Arial"/>
        <family val="2"/>
      </rPr>
      <t>Oficina Asesora de Comunicaciones y Pedagogía:</t>
    </r>
    <r>
      <rPr>
        <sz val="9"/>
        <color rgb="FF000000"/>
        <rFont val="Arial"/>
        <family val="2"/>
      </rPr>
      <t xml:space="preserve">
Se diseñó y aprobó la propuesta de cubrimiento de las acciones humanitarias llevadas a cabo por la UBPD en este primer trimestre. Se cuenta con registros fotográficos, audiovisuales y de texto de cada acción humanitaria que ha desarrollado la UBPD y que la OACP ha acompañado. Estos recursos se han utilizado como insumo para realizar publicaciones en redes sociales y elaborar piezas comunicativas cada vez que fue necesario y dando cumplimiento así mismo al Plan Estratégico de Comunicaciones.
</t>
    </r>
    <r>
      <rPr>
        <b/>
        <sz val="9"/>
        <color rgb="FF000000"/>
        <rFont val="Arial"/>
        <family val="2"/>
      </rPr>
      <t>Asesora en temas de incidencia, relacionamiento público y posicionamiento político:</t>
    </r>
    <r>
      <rPr>
        <sz val="9"/>
        <color rgb="FF000000"/>
        <rFont val="Arial"/>
        <family val="2"/>
      </rPr>
      <t xml:space="preserve">
Avanzamos con los pactos regionales como estrategia de posicionamiento de la UBPD:  Se prepara y diseña el evento. Se realiza un paquete de prensa por pacto en el que se proponen Bullets o mensajes claves para los audios y videos de la vocera de la UBPD, la Directora General Luz Marina Monzon Cifuentes, se convoca prensa nacional y regional para el cubrimiento en medios de la suscripción de los Pactos: 
1. En el Magdalena se precisa que no se usará la palabra pacto sino alianza por razones del conflicto armado. Se articuló con las oficinas de comunicaciones de la Gobernación del Magdalena y de la Alcaldía de Santa Marta para divulgación. Se trabaja en equipo y se logran impactos mediáticos favorables. Se propone el Boletín de prensa Magdalena suscripción de la alianza. 
2. En Puerto Berrío se suscribio un pacto por la Búsqueda y se recuperó y protegió aproximadamente 416 Cuerpos en el Cementerio La Dolorosa. El comunicado aprobado fue "Los cuerpos del cementerio de Puerto Berrío que quieren volver con sus familias".
3. En Antioquia se articuló con la Gobernación y la Alcaldía y se público el Boletin de prensa “AVANZA LA BÚSQUEDA DE LOS DESAPARECIDOS, ANTIOQUIA SE SUMA A LOS PACTOS”.
4. Se elabora una estrategia en medios para el Pacto Nacional por la Búsqueda, que implicó en el primer trimestre del año: agenda en medios regionales, espacio es programas especiaizados en los medios de comunicación, columna de opinión, notas de fin de semana y reuniones con influenciadores para ampliar la audiencia del Pacto.
5. Paquete de medios mensajes claves, prensa y Boletin Pacto por la Búsqueda de personas dadas por Desaparecidas Caquetá. Reunión con ET que sugiere medios de comunicaciones locales para el cubrimiento del Pacto a realizar el 21 y 22 de abril.
Frente a las </t>
    </r>
    <r>
      <rPr>
        <b/>
        <sz val="9"/>
        <color rgb="FF000000"/>
        <rFont val="Arial"/>
        <family val="2"/>
      </rPr>
      <t xml:space="preserve">acciones humanitarias </t>
    </r>
    <r>
      <rPr>
        <sz val="9"/>
        <color rgb="FF000000"/>
        <rFont val="Arial"/>
        <family val="2"/>
      </rPr>
      <t xml:space="preserve">se trabaja conjuntamente con la Oficina Asesora de Comunicaciones y Pedagogia para proyectar y enviar a aprobación el Boletin de Prensa, mensajes claves y cubrimiento de medios:
1. Se proyectó el Boletin de prensa de recuperaciones en el Tolima ( Las Acciones humanitarias articuladas entre la Unidad de Búsqueda y el Grube de la Físcalia alivian el sufrimiento de cuatro familias buscadoras en Tolima.) y mensajes claves.
2 Mensajes clave y Bolentin de prensa en  la intervención del Parlamento Europeo 
3. Propuesta en medios del cubrimiento del Día Internacional de las Manos Rojas,
4. Bolentin conjunto entre la UBPD y el MOVICE. La Unidad de Búsqueda recibe resultados de proyecto del Movice para la búsqueda de víctimas de desaparición forzada y ejecuciones extrajudiciales
5. Propuesta de difusión de entregas dignas Cucutá
6. Propuesta de difucsión de entregas dignas Pereira a realizar el 8 y 9 de abril </t>
    </r>
  </si>
  <si>
    <r>
      <rPr>
        <b/>
        <sz val="9"/>
        <color rgb="FF000000"/>
        <rFont val="Arial"/>
        <family val="2"/>
      </rPr>
      <t>Oficina Asesora de Comunicaciones y Pedagogía:</t>
    </r>
    <r>
      <rPr>
        <sz val="9"/>
        <color rgb="FF000000"/>
        <rFont val="Arial"/>
        <family val="2"/>
      </rPr>
      <t xml:space="preserve">
Durante lo corrido del año (enero, febrero y marzo) la Oficina Asesora de Comunicaciones y Pedagogía ha logrado consolidar una dinámica activa de intercambio de información con la Subdirección general, sobre las misiones humanitarias, y las diferentes actividades desarrolladas a nivel nacional y en los diferentes territorios. Se ha intercambiado y coordinado alrededor de 16 distintas actividades, las cuales se pueden evidenciar en un gran intercambio de correos. 
 Se ha logrado dar respuesta a diferentes medios de comunicación y plantear respuestas de los territorios que le permitan a la UBPD una mayor visibilidad en medios nacionales y regionales. Es importante destacar que esta continua comunicación que se ha llevado a cabo entre la Oficina de Comunicaciones y la Subdirección General, permite a la OACP una permanente presencia en las diferentes acciones humanitarias que ha realizado la entidad, en su gran mayoría desde el inicio del proceso. El gran reto es mantener la constante comunicación.
</t>
    </r>
    <r>
      <rPr>
        <b/>
        <sz val="9"/>
        <color rgb="FF000000"/>
        <rFont val="Arial"/>
        <family val="2"/>
      </rPr>
      <t>Asesora en temas de incidencia, relacionamiento público y posicionamiento político:</t>
    </r>
    <r>
      <rPr>
        <sz val="9"/>
        <color rgb="FF000000"/>
        <rFont val="Arial"/>
        <family val="2"/>
      </rPr>
      <t xml:space="preserve">
Con el objetivo de preparar el video periodico de resultados y preparar insumos para las entrevistas y espacios de socialización que la Directora General requiera con las organizaciones se ha solicitado a las direcciones técnicas información sobre sus acciones:
</t>
    </r>
    <r>
      <rPr>
        <b/>
        <sz val="9"/>
        <color rgb="FF000000"/>
        <rFont val="Arial"/>
        <family val="2"/>
      </rPr>
      <t>1. Entrevista Periodico el Colombiano:</t>
    </r>
    <r>
      <rPr>
        <sz val="9"/>
        <color rgb="FF000000"/>
        <rFont val="Arial"/>
        <family val="2"/>
      </rPr>
      <t xml:space="preserve"> Indagó por: Puerto Berrío Antioquia; Pacto Regional por la Búsqueda del Departamento de Antioquia; 3. ¿Por qué hay una diferencia tan marcada entre las cifras manejadas por la Unidad frente a las cifras de la Fiscalía?; 4. ¿Cómo se avanzará en el proceso en esos departamentos priorizados en el Caso 03?; 5. ¿Cuál es la expectativa o la meta de la Unidad al realizar labores en esas regiones?; 6. ¿En qué consiste esa estrategia “de abajo hacia arriba” y cuánto tiempo pueden tardar los primeros resultados?; 7. Recientemente, Movice reportó que en el Cementerio Universal de Medellín hay unos 906 cuerpos que serían producto de los falsos positivos, ¿qué sabe la Unidad de ese hallazgo, es veraz?; 8. ¿Cuáles son los municipios de Antioquia en los que se centrarán las labores y cuáles serían las eventuales dificultades?
</t>
    </r>
    <r>
      <rPr>
        <b/>
        <sz val="9"/>
        <color rgb="FF000000"/>
        <rFont val="Arial"/>
        <family val="2"/>
      </rPr>
      <t xml:space="preserve">2. Entrevista El Espectador </t>
    </r>
    <r>
      <rPr>
        <sz val="9"/>
        <color rgb="FF000000"/>
        <rFont val="Arial"/>
        <family val="2"/>
      </rPr>
      <t xml:space="preserve">- Balance y retos 2021 UBPD: Indagó por: 1. ¿Cuál es su balance de lo que ha hecho la UBPD hasta el momento?2. ¿Cuáles son las metas en la búsqueda para este año? 3. ¿En qué estado van los 16 planes regionales y el Plan Nacional de Búsqueda? 4. ¿Qué tanto se está avanzando en la identificación de los 25.000 cuerpos que están en Medicina Legal? 5.¿Qué tanto han podido trabajar con la Comisión de la Verdad? Teniendo en cuenta que esta ya llegó a su último año de mandato 6.  ¿Cómo va la búsqueda e identificación de los cuerpos de Samaná?7.¿Qué opina del desacato del Alcalde de El Copey sobre el cementerio? 8. ¿Cómo están buscando a los desaparecidos en las fronteras del país? 9 ¿Cómo va el acercamiento con las fuerzas militares para el acceso a información que permita hallar a personas? 10.¿Qué tanto se ha podido avanzar en la búsqueda en medio de una pandemia y han recibido más casos donde las inhumaciones de muertos por COVID-19 ponga en riesgo a personas no identificadas? 11. ¿Después de dos años de trabajo, cómo ve la disposición del gobierno en cuanto a la voluntad política de aportar información y aportar en la búsqueda, pero también en la entrega de recursos? 12. ¿Por qué hay casos que, sí se sabe dónde están los desaparecidos, no van hasta allá?
</t>
    </r>
    <r>
      <rPr>
        <b/>
        <sz val="9"/>
        <color rgb="FF000000"/>
        <rFont val="Arial"/>
        <family val="2"/>
      </rPr>
      <t xml:space="preserve">3. Juan Carlos Granados, periodista de la Universidad del Rosario: </t>
    </r>
    <r>
      <rPr>
        <sz val="9"/>
        <color rgb="FF000000"/>
        <rFont val="Arial"/>
        <family val="2"/>
      </rPr>
      <t xml:space="preserve">¿Cómo está organizada la Unidad? ¿Cómo seleccionan los casos de desaparecidos? ¿Por qué aparecieron 1.724 desaparecidos que antes no estaban registrados? ¿Es la primera vez que pasa? ¿Cómo es el contacto con las víctimas que buscan a sus familiares? ¿Hay reporte de la cantidad de desaparecidos por cada grupo armado? ¿Cómo es el proceso de búsqueda de desaparecidos? ¿Junto a qué entidades estatales trabajan?
 ¿Cuántos cuerpos han encontrado a día de hoy? ¿Cuáles son los lugares donde se han encontrado más desaparecidos? ¿Ha habido negligencia por parte del Gobierno, Ejército o alcaldes para ayudar a encontrar a los desaparecidos? ¿Quiénes realizan la búsqueda de los desaparecidos?
 ¿Cómo es el proceso de acompañamiento de las víctimas? ¿Hay psicólogos que acompañan a las víctimas en el proceso? ¿Qué le dirían a Colombia sobre la importancia de la Unidad de Búsqueda?
4. Adicionalmente, en los </t>
    </r>
    <r>
      <rPr>
        <b/>
        <sz val="9"/>
        <color rgb="FF000000"/>
        <rFont val="Arial"/>
        <family val="2"/>
      </rPr>
      <t xml:space="preserve">Pacto Regionales de Búsqueda </t>
    </r>
    <r>
      <rPr>
        <sz val="9"/>
        <color rgb="FF000000"/>
        <rFont val="Arial"/>
        <family val="2"/>
      </rPr>
      <t xml:space="preserve">(Magdalena, Antioquia y Puerto Berrio) se solicitó a la subdirección Tecnica y Territorial, a la  DTPCVED y DTIPLOC información para un balance en cada territorio. </t>
    </r>
  </si>
  <si>
    <r>
      <rPr>
        <b/>
        <sz val="9"/>
        <color rgb="FF000000"/>
        <rFont val="Arial"/>
        <family val="2"/>
      </rPr>
      <t>Oficina Asesora de Comunicaciones y Pedagogía</t>
    </r>
    <r>
      <rPr>
        <sz val="9"/>
        <color rgb="FF000000"/>
        <rFont val="Arial"/>
        <family val="2"/>
      </rPr>
      <t xml:space="preserve">
CONMEMORACIONES
 - Manos Rojas https://drive.google.com/file/d/1cILvaq3w77VE_4BOJLn9Y7G5MlYAMEYq/view?usp=sharing
 - 9 de abril https://docs.google.com/document/d/1c21MT2tDSDZcbGFdkwht3ft1D-wvEngDR_184q-VyYI/edit?usp=sharing
 ACCIONES HUMANITARIAS
 - Puerto Berrío
 https://drive.google.com/file/d/1AV43p14aIOapZo50oDB5CW2erqHGhiIc/view?usp=sharing
 - Prospección Chámeza
 https://drive.google.com/file/d/1C8ZLh9GC39fSkSmvs_UjNdWHSYYqmWlA/view?usp=sharing
 - Entregas dignas Cúcuta
 https://drive.google.com/file/d/1NkQsGLEB-sav04fHnWHyQEFArrFnTn4Z/view?usp=sharing
 - Entrega digna José Edilbrando Huertas
 https://drive.google.com/file/d/1SV8F6HFs9IXf062F-CT2ri5xlPQ5NpS_/view?usp=sharing
 - Entrega digna Pereira
 https://drive.google.com/file/d/1nRSOdc5ZQSvl5niQ6e0PHDk13N3ujDD_/view?usp=sharing
 - Curvaradó https://drive.google.com/file/d/153gtpfKru4trJNVjijWgW21qiIXzRGwp/view?usp=sharing
 - Puerto Berrío segunda fase
 https://drive.google.com/file/d/1e-SyDmO_g20NrvUOen8y6-Yoc2u8M631/view?usp=sharing
 - Pacto Bogotá
 https://drive.google.com/drive/u/1/folders/1J_IaKnoRv06Ls_j4k782s6jGFIC8AvPV
 ESTRATEGIAS UBPD
 - Consejo Asesor
 https://docs.google.com/document/d/1OYh2kUHQXrjgWC30rkVz3zVLKhwXvy88UuFZsKM-6_U/edit?usp=sharing
 - Rendición de cuentas
 https://docs.google.com/document/d/1IyhCEO4dQPTCNetlgt70zDxcwdF4EuFhZtzQMPCBsWM/edit?usp=sharing
 - Serie Plastilina
 https://docs.google.com/document/d/1KsJ_nfWi4iMlP0q8r6D36I6pE2IA99y-rW8iMRsarkM/edit?usp=sharing
 PIEZAS COMUNICATIVAS (gráficas, libretos de video, historias, etc.)
 - Mi Búsqueda - Angela
 https://drive.google.com/file/d/1ufUXCNrJO7dADpqI-lGOCEb-nZQ_sw4w/view?usp=sharing
 - Mi Búsqueda - Yudy
 https://docs.google.com/document/d/15xrKc9d0Ey2MvYEtIxaqONzqn8OHaZ1CFyR8LriiCCk/edit?usp=sharing
</t>
    </r>
    <r>
      <rPr>
        <b/>
        <sz val="9"/>
        <color rgb="FF000000"/>
        <rFont val="Arial"/>
        <family val="2"/>
      </rPr>
      <t>Asesora en temas de incidencia, relacionamiento público y posicionamiento político</t>
    </r>
    <r>
      <rPr>
        <sz val="9"/>
        <color rgb="FF000000"/>
        <rFont val="Arial"/>
        <family val="2"/>
      </rPr>
      <t xml:space="preserve">
Se solicitó apoyo grafico de la Oficina Asesora de Comunicaciones y Pedgogia para posicionar los Pactos Regionales por la Búsqueda y se esta en elaboración de la campaña de posicionamiento del Pacto Nacional Por la Búsqueda. </t>
    </r>
  </si>
  <si>
    <r>
      <t xml:space="preserve">52. Medir y evaluar las publicaciones en los medios de comunicación con mayor impacto que cubren a la Unidad de Búsqueda.
</t>
    </r>
    <r>
      <rPr>
        <b/>
        <sz val="9"/>
        <color rgb="FFFF0000"/>
        <rFont val="Arial"/>
        <family val="2"/>
      </rPr>
      <t>Se reemplaza por:
• Diseñar e implementar una estrategia para socializar el informe periódico de actividades de búsqueda, localización, recuperación, identificación y entrega digna. (15/03/2021 - 31/12/2021)</t>
    </r>
  </si>
  <si>
    <r>
      <t xml:space="preserve">51. Solicitar la información necesaria y actualizada a las dependencias y oficinas, sobre las acciones humanitarias y actividades de búsqueda.
</t>
    </r>
    <r>
      <rPr>
        <b/>
        <sz val="9"/>
        <color rgb="FFFF0000"/>
        <rFont val="Arial"/>
        <family val="2"/>
      </rPr>
      <t>Se reemplaza por:
• Implementar la Estrategia de Rendición de Cuentas "Buscamos contigo" (01/03/2021 - 31/12/2021)</t>
    </r>
  </si>
  <si>
    <r>
      <t xml:space="preserve">50. Medir y evaluar las publicaciones en los medios de comunicación que cubren a la Unidad de Búsqueda.
</t>
    </r>
    <r>
      <rPr>
        <b/>
        <sz val="9"/>
        <color rgb="FFFF0000"/>
        <rFont val="Arial"/>
        <family val="2"/>
      </rPr>
      <t>Se reemplaza por:
• Divulgar actividades o estrategias de incidencia. (15/03/2021 - 31/12/2021)</t>
    </r>
    <r>
      <rPr>
        <b/>
        <sz val="9"/>
        <color rgb="FF000000"/>
        <rFont val="Arial"/>
        <family val="2"/>
      </rPr>
      <t xml:space="preserve">
</t>
    </r>
  </si>
  <si>
    <r>
      <t xml:space="preserve">49. Elaborar boletines de prensa, videos y/o audios, para impulsar en medios de comunicación el cubrimiento riguroso de las acciones humanitarias y actividades de búsqueda.
</t>
    </r>
    <r>
      <rPr>
        <b/>
        <sz val="9"/>
        <color rgb="FFFF0000"/>
        <rFont val="Arial"/>
        <family val="2"/>
      </rPr>
      <t>Se reemplaza por:
• Visibilizar las acciones humanitarias de búsqueda (Campaña "La búsqueda no se detiene"): diálogos colectivos, tomas de muestra, localizaciones, prospecciones, recuperaciones, reencuentros, entregas dignas. (01/03/2021 - 31/12/2021)</t>
    </r>
  </si>
  <si>
    <r>
      <t xml:space="preserve">48. Elaborar la agenda de actividades y mensajes estratégicos a ser difundidos.
</t>
    </r>
    <r>
      <rPr>
        <b/>
        <sz val="9"/>
        <color rgb="FFFF0000"/>
        <rFont val="Arial"/>
        <family val="2"/>
      </rPr>
      <t>Se reemplaza por:
• Realizar acciones para colocar en la agenda pública la importancia de la búsqueda de las personas desaparecidas. (15/03/2021 - 31/12/2021)</t>
    </r>
    <r>
      <rPr>
        <b/>
        <sz val="9"/>
        <color rgb="FF000000"/>
        <rFont val="Arial"/>
        <family val="2"/>
      </rPr>
      <t xml:space="preserve">
</t>
    </r>
  </si>
  <si>
    <t>Seguimiento al Mapeo de resultados del Plan de acción 2021
Unidad de Búsqueda de Personas dadas por Desaparecidas - UBPD</t>
  </si>
  <si>
    <t>SEGUIMIENTO PRIMER TRIMESTRE DE 2021</t>
  </si>
  <si>
    <t>Estrtegias</t>
  </si>
  <si>
    <t xml:space="preserve">No. </t>
  </si>
  <si>
    <t>Indicadores</t>
  </si>
  <si>
    <t>Responsable</t>
  </si>
  <si>
    <t>Meta 2021</t>
  </si>
  <si>
    <t>Meta 2021 en valores absolutos</t>
  </si>
  <si>
    <t>Meta trimestral proyectada, en valores absolutos</t>
  </si>
  <si>
    <t>Logro trimestral en valores absolutos</t>
  </si>
  <si>
    <t>Porcentaje de cumplimiento trimestral</t>
  </si>
  <si>
    <t>Porcentaje de cumplimiento acumulado</t>
  </si>
  <si>
    <t>Lectura de cumplimiento 
acumulado 2021</t>
  </si>
  <si>
    <t>Avance cualitativo
I trimestre de 2021</t>
  </si>
  <si>
    <t>Retroalimentación Oficina Asesora de Planeación
I trimestre de 2020</t>
  </si>
  <si>
    <t>La UBPD logra reconocimiento, confianza y legitimidad con los actores interesados en su labor.</t>
  </si>
  <si>
    <t>01</t>
  </si>
  <si>
    <t>Índice de implementación de la cultura y comunicación organizacional</t>
  </si>
  <si>
    <t>Oficina de Gestión de Conocimiento / Subdirección de Gestión Humana / Oficina Asesora de Comunicaciones y Pedagogía</t>
  </si>
  <si>
    <t>Riesgo</t>
  </si>
  <si>
    <t>Durante el primer trimestre la Oficina Asesora de Comunicaciones y Pedagogía apoyó en la planeación, construcción y desarrollo de las campañas para comunicación interna que fueron solicitadas por las diferentes áreas. Uno de los principales retos será definir y manejar una misma linea editorial frente a imagen, color y tipografía en las piezas gráficas divulgadas masivamente para facilitar su comprensión. Se actualizaron las carteleras físicas y se gestionó la capacitación para el equipo de comunicación interna en el manejo de la plataforma MagicInfo para manejar las carteleras digitales que fortalecerán el flujo de información y comunicación con los equipos territoriales. 
En el anexo se encuentra el reporte detallado de las acciones y componentes del indicador por parte de las tres (3) dependencias.</t>
  </si>
  <si>
    <t>El indicador se encuentra en un nivel de cumplimiento en estado "en riesgo", del 10% esperado para el periodo, se adelantó el 8,24%, lo cual por la escala definida resulta en dicho nivel, aunque el rezago no es fuerte si debe ser revisado y se deben plantear las acciones necesarias para ponerse al día.
La OACP tenía un solo componente de reporte con avance en este periodo y fue la medición de la percepción sobre canales internos, la cual se realizó y se presenta el documento de resultados.
La OGC tenía un solo componente de reporte con avance en este periodo y era documento con el analisis de oportunidades y dinamicas del mapa, entregable realizado donde se priorizaron ya las transformaciones.
El grueso del reporte son los componentes a cargo de la Subdirección de Gestión Humana, donde se encuentran retrasos en las siguientes actividades y entregables, que en su mayoría se tienen ya elaborados pero falta aprobación final:
- Elaboración y aprobación del plan de Bienestar
- Elaboración y aprobación del plan de SG-SST
- Propuesta de talleres de integración de líderes de equipo
- Aprobación y adopción del manual de funciones
- Plan de capacitación aprobado
Es importante conocer las razones por las cuáles se presentan los retrasos en estas actividades y las acciones para ajustar su cumplimiento.</t>
  </si>
  <si>
    <t>02</t>
  </si>
  <si>
    <t>Número de organizaciones, colectivos, movimientos, plataformas y comunidades a nivel nacional, internacional y territorial que se vinculan a los procesos de búsqueda</t>
  </si>
  <si>
    <t>80 organizaciones, colectivos, movimientos, plataformas y comunidades a nivel nacional, internacional y territorial, se vinculan a los procesos de búsqueda.</t>
  </si>
  <si>
    <t>8 organizaciones, colectivos, movimientos, plataformas y comunidades a nivel nacional, internacional y territorial, se vinculan a los procesos de búsqueda.</t>
  </si>
  <si>
    <t>Óptimo</t>
  </si>
  <si>
    <t>Para este indicador durante el primer trimestre de 2021 se realizaron acciones de planeación para su cumplimiento y se viene trabajando en la articulación interna de la entidad para integrar en el reporte la información acerca del relacionamiento con organizaciones, en este sentido se está construyendo un documento de criterios de relacionamiento con organizaciones que se encuentra en su versión inicial. A su vez, la UBPD, en los meses de enero, febrero y marzo se relacionó con ocho (8) organizaciones, colectivos, movimientos y plataformas de víctimas y de la sociedad civil, con dos (2) de estas inició relacionamiento Confraternidad Carcelaria De Colombia y con RED VER - Red de Organizaciones Verdad, Esperanza Reencuentro por otro lado  con seis (6) de ellas se dio continuidad (CICR; Familiares Colombia – Línea Fundadora; ASFADDES; MOVICE Capítulo Bogotá; Caribe Afirmativo y Resguardo San Lorenzo, en el marco de proceso de medidas cautelares con la JEP). Este relacionamiento a partir del desarrollo de quince (15) actividades a las que asistieron cien (100) personas.</t>
  </si>
  <si>
    <t>El avance se encuentra en nivel de cumplimiento óptimo, no obstante lo anterior, se sugiere y retroalimenta lo siguiente:
Frente al documento de relacionamiento que inició a construir la DTPCVED,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
Por último, se sugiere incluir la numeración de las actas; esto permitirá tener mayor control de las sesiones efectuadas durante un corte, así mismo, existen varios campos de las actas sin diligenciar.</t>
  </si>
  <si>
    <t>03</t>
  </si>
  <si>
    <t>Número de personas que participan en los procesos de búsqueda en 2021</t>
  </si>
  <si>
    <t>4.500 personas participan en los procesos de búsqueda en 2021.</t>
  </si>
  <si>
    <t>956 personas participan en los procesos de búsqueda en 2021.</t>
  </si>
  <si>
    <t>746 personas participan en los procesos de búsqueda en 2021.</t>
  </si>
  <si>
    <t xml:space="preserve">Durante el primer trimestre de 2021 se registra la participación de 746 personas en las diferentes actividades de participación que contempla la UBPD (diálogos iniciales, diálogos de devolución, diálogos de ampliación, diálogos de implementación de acciones humanitarias y acciones de asesoría, orientación y fortalecimiento). La meta para este trimestre era de 956 personas participando, lo que significa un cumplimiento del 78% de la meta trimestral. Las razones por las cuales no se llega al 100% de la meta tiene que ver con diferentes situaciones, en primer lugar los ajustes que viene realizando la entidad con el fin de mejorar sus procedimientos de acuerdo con las necesidades identificadas hasta el momento en materia de participación, uno de estos ajustes tiene que ver con la actualización de la plataforma de información donde se están registrando las acciones de participación, lo que ha implicado mayor cantidad de tiempo para la sistematización de los diálogos y las acciones de asesoría orientación y fortalecimiento, como parte de la curva de aprendizaje y que no permite la programación de la misma cantidad de acciones de participación que se tenian contempladas para este primer trimestre. A su vez los primeros meses del año mostraron una dinámica menor a la esperada debido a la continuidad de los efectos de la pandemia.  
Las 746 personas que participarón lo hicieron a través de los diferentes tipos de dialogo contemplados por la UBPD, de la siguiente manera: 382 personas participaron en dialogos iniciales, 168 personas participaron de alguna acción de asesoría, orientación y fortalecimiento; 63 personas lo hicieron a través de dialogos de ampliación; 30 participarón de dialogos de devolución y 94 personas participaron en mas de un dialogo.
En el marco de la labor de garantizar las condiciones para la participación de las personas en los procesos de búsqueda, la UBPD ha contemplado el desarrollo e implementación de nuevas estrategias en 2021, dentro de ellas esta el ajuste a la estrategia de participación de familiares en el exterior, la implementación de una estrategia para la participación de personas que no se encuentren en territorios de cobertura de los equipos territoriales. A su vez, en el primer trimestre se viene trabajando en la planeación de la implementación de la estrategia Red de Apoyo para 2021 y los ajustes a los lineamientos de participación que sean necesarios de acuerdo con las retroalimentaciones de los documentos. Estas estrategias durante el primer trimestre se han encontrado en proceso de construcción. En el marco de los PRB se ha trabajado en la participación de las personas que buscan desde la etapa de formulación y para la actualización de los que ya habían sido construidos. 
Finalmente es importante resaltar el trabajo que se viene realizando en la incorporación de los enfoques diferenciales en la participación y los escenarios que se han generado con las comunidades y organizaciones de enfoques diferenciales para mejorar los procedimientos de acuerdo con cada enfoque.  </t>
  </si>
  <si>
    <t>El indicador se encuentra en riesgo de acuerdo con su nivel de cumplimiento. Frente al avance cuantitativo, frente a la observación acerca de las situaciones del por qué no se alcanzó la meta, en especial esta "...uno de estos ajustes tiene que ver con la plataforma de información donde se están registrando las acciones de participación, lo que ha implicado mayor cantidad de tiempo para la sistematización de los diálogos y las acciones de asesoría orientación y fortalecimiento", no es claro, si el registro en la plataforma se ha convertido en un cuello de botella y esto no ha permitido registrar y obtener el dato real de la participación de las personas que buscar en el primer trimestre o si a pesar de los inconvenientes, finalmente se pudieron ingresar todos los registros en la base de datos. 
Por otra parte, se sugiere establecer que actividades o acciones se vienen desarrollando con las personas y familiares que ya llevan un camino recorrido de búsqueda de la mano con la UBPD en años anteriores. Esto permitirá determinar quienes continuan y con quienes se ha perdido contacto de participación para establecer nuevas rutas de trabajo.
Finalmente, de acuerdo con la conversación con la DTPCVED, se aclara que las 94 personas que participaron en mas de un dialogo, no fueron incluidas o duplicadas en los otros 652 dialogos efectuados.</t>
  </si>
  <si>
    <t>04</t>
  </si>
  <si>
    <r>
      <t xml:space="preserve">Avance en la caracterización y </t>
    </r>
    <r>
      <rPr>
        <sz val="10"/>
        <color theme="1"/>
        <rFont val="Arial"/>
        <family val="2"/>
      </rPr>
      <t>difusión</t>
    </r>
    <r>
      <rPr>
        <sz val="10"/>
        <color theme="1"/>
        <rFont val="Arial"/>
        <family val="2"/>
      </rPr>
      <t xml:space="preserve"> de la información de las personas dadas por desaparecidas (Universo).</t>
    </r>
  </si>
  <si>
    <t>100% de caracterización y difusión de la información de las personas dadas por desaparecidas (Universo)</t>
  </si>
  <si>
    <t>Elaboración de la propuesta de estructura del Universo de personas dadas por desaparecidas y aprobación del modelo de construcción del Portal de servicios de información.
(10%)</t>
  </si>
  <si>
    <t>Se elaboró una propuesta de estructura del universo de personas dadas por desaparecidas que contempla 55 variables de información agrupadas en datos de identidad, datos civiles y sociodemográficos, datos de ocupación y pertenencia a organizaciones o grupos, datos sobre los hechos de desaparición, datos sobre la búsqueda y datos sobre las fuentes.
Durante el desarrollo de la consultoría con EQUITAS, se han realizado dos reuniones en las que se han adelantado procesos de analísis de los datos disponibles para determinar cuáles son las variables fuertes para poblar la tabla del Universo de Personas Dadas por Desaparecidas según necesidades de la UBPD.
En tal virtud, es importante precisar que la estructura del universo siempre está sujeta a mejora.
Respecto a la aprobación del modelo de construcción del Portal de servicios de información, se aprobó por la Dirección General en el PAA el modelo para la construcción del Portal de servicios de información, como se evidencia en la línea de necesidad 60 cuyo objetivo es "Contratar el recurso humano para definir e implementar la plataforma digital de servicios de información misional pública de la UBPD para la ciudadanía" y el cual responde a la estrategia "Obtener información útil para los procesos humanitarios de búsqueda, procesarla, analizarla y utilizarla de manera efectiva, garantizando su seguridad y disponibilidad"</t>
  </si>
  <si>
    <t>La información reportada da cuenta del desarrollo del hito proyectado para el primer trimestre del año. En todo caso, es importante establecer si esta versión de la estructura del Universo está finalizada, para poder dar por cumplido lo proyectado, ya que se indica que se siguen recibiendo insumos (por parte de Équitas). Es importante, entonces, delimitar el alcance de la consultoría con respecto a esta estructura y los tiempos de finalización, teniendo en cuenta que en el segundo trimestre debe iniciarse el cargue de información y, por lo tanto, debe contarse con la versión final.</t>
  </si>
  <si>
    <t>05</t>
  </si>
  <si>
    <t>Número de aportantes que entregan información según la ruta de trabajo establecida.</t>
  </si>
  <si>
    <t>50 aportantes entregan información según la ruta de trabajo establecida.</t>
  </si>
  <si>
    <t>6 aportantes entregan información según la ruta de trabajo establecida.</t>
  </si>
  <si>
    <t>46 aportantes entregan información según la ruta de trabajo establecida.</t>
  </si>
  <si>
    <t>Sobre</t>
  </si>
  <si>
    <t>Durante el primer trimestre del 2021, 46 aportantes entregaron información relevante para la búsqueda y localización de personas dadas por desaparecidas, en el marco de rutas de trabajo diseñadas por cada agrupación territorial y/o equipo territorial, o asumidos desde el nivel central, con aportantes de las vigencias 2019, 2020 y 2021. La mayoría de los aportes fueron recibidos por aportantes (personas o colectivos) civiles (25), seguido de exintegrantes de las FARC-EP (14), y el restante de exintegrantes de la Fuerza Pública (1), exintegrante del ELN (1), exintegrantes de grupos paramilitares (2) y sin información (3).
El aumento en la meta planteada se debe a: El reporte de aportantes que continuaron entregando información en el marco de rutas de trabajo, y de aportantes nuevos con los que se inició ruta de trabajo en vigencias pasadas pero que no fueron reportados antes, debido a una mayor apropiación del procedimiento por parte de las AT y EP actualmente. 
En dos casos (N2K9L0 y D2S5H2), se realizaron dos encuentros durante el mismo trimestre con los mismos aportantes, por esto la sumatoria de actas da 48.
Fuente: Registro aportantes UBPD excel a 31 de marzo del 2021</t>
  </si>
  <si>
    <t>* Teniendo en cuenta que se superó la proyección del cumplimiento trimestral en un 666% y que se alcanzó en el primer trimestre el 92% de la meta anual, sería necesario revisar la proyección general de la meta o establecer si esta medición obedece a una victoria temprana dentro de la vigencia.
* Dado que no se menciona aquí, pero sí en la actividad 45, se sugiere revisar la relación de este indicador con la herramienta KOBO y establecer si debería ser incluida en las fuentes de información.</t>
  </si>
  <si>
    <t>06</t>
  </si>
  <si>
    <t>Aumento de noticias de fondo sobre la gestión y resultados de la UBPD en medios de comunicación nacionales, internacionales, regionales y alternativos.</t>
  </si>
  <si>
    <t>40% más de noticias de fondo de la UBPD con respecto al año anterior.</t>
  </si>
  <si>
    <t xml:space="preserve">777 noticias de fondo sobre la gestión y resultados de la UBPD en medios de comunicación nacionales, internacionales, regionales y alternativos. </t>
  </si>
  <si>
    <t xml:space="preserve">60 noticias de fondo sobre la gestión y resultados de la UBPD en medios de comunicación nacionales, internacionales, regionales y alternativos. </t>
  </si>
  <si>
    <t xml:space="preserve">73 noticias de fondo sobre la gestión y resultados de la UBPD en medios de comunicación nacionales, internacionales, regionales y alternativos. </t>
  </si>
  <si>
    <t>De las al menos 73 publicaciones de fondo sobre la UBPD en medios, entre enero y el 30 de marzo de 2021, el 61% correspondió a medios nacionales; el 19,4 % a internacionales; el 15 % a regionales, y el 1 % a alternativos. En 2020, por el contrario, hubo alrededor de 31 registros de fondo (menos de la mitad), que se distribuyeron de la siguiente manera: 18 publicaciones ( 58 %) en medios nacionales y 13 publicaciones (41 %) en regionales. En ese primer trimestre, por ejemplo, no hubo publicaciones en medios alternativos ni internacionales. En tal virtud, hubo un aumento en la presencia en medios y eso además se ve reflejado el tipo de medios que abordaron temas relacionados con la UBPD. 
Consideramos fundamental mencionar y hacer la aclaración correspondiente, puesto que estas cifras constituyen un subregistro dado que aún no contamos con el servicio de monitoreo por parte de una empresa y se ha realizado esta tarea de forma manual, lo que implica que mucha información y datos se queden fuera. Actualmente se están realizando los estudios de mercado que se publicarían en la última semana de abril, luego de ello y aproximadamente 10 días después se podría adjudicar.</t>
  </si>
  <si>
    <t xml:space="preserve">El Indicador se encuentra en estado "sobre", con un cumplimiento para la meta del trimestre del 121,7%, ligeramebte superior al número eperado, aumenta en relación con el mismo periodo del año anterior.  Se observa una marcada presencia en medios nacionales y al contrario de la vigencia anterior se tiene presencia en medios internacionales y alternativos. Entendemos que el servicio de monitoreo contratado con un tercero aún no está operando, por lo cual se debe hacer un monitoreo "manual" que posiblemente deja información por fuera, es importante conocer las razones por las que aún no se tiene operando el servicio de monitoreo y finalmente aclarar si una vez se contrate este servicio, puede ajustar (incrementar) el número de noticias del primer semestre? o ya se hará sobre las nuevas fechas?
El estado actual del indicador aunque es positivo genera una alerta de revisión y análisis por prte de la OACP, para definir si se debe ajustar la meta esperada, el cumplimiento actual es superior, sin embargo, el primer periodo es el componente más bajo de toda la vigencia, se recomienda vigilar su desempeño para evaluar la solicitud de ajuste.
</t>
  </si>
  <si>
    <t>07</t>
  </si>
  <si>
    <t>Aumento de noticias sobre la gestión y resultados de la UBPD en los medios de mayor impacto en la opinión pública.</t>
  </si>
  <si>
    <t>30% más de noticias sobre la UBPD en los medios de mayor impacto en la opinión pública con respecto al año anterior.</t>
  </si>
  <si>
    <t>640 noticias de fondo sobre la gestión y resultados de la UBPD en los medios de mayor impacto en la opinión pública.</t>
  </si>
  <si>
    <t>50 noticias de fondo sobre la gestión y resultados de la UBPD en los medios de mayor impacto en la opinión pública.</t>
  </si>
  <si>
    <t>55 noticias de fondo sobre la gestión y resultados de la UBPD en los medios de mayor impacto en la opinión pública.</t>
  </si>
  <si>
    <t>Entre el 1 de enero y el 30 de marzo de 2021 se registraron al menos 73 noticias de fondo en medios de comunicación sobre la Unidad de Búsqueda de Personas dadas por Desaparecidas (UBPD). 55 de esas noticias fueron de medios que corresponden al Tier 1, es decir, aquellos que tienen una audiencia masiva en el país. Vale la pena destacar que el medio de este nivel que lidera el número de publicaciones es El Espectador (con 12 publicaciones de fondo), seguido por El Tiempo (con 12). Los dos son los medios más antiguos del país y con amplia credibilidad por su rigor periodístico. 
En el mismo periodo de 2020, cuando hubo 31 noticias de fondo, 21 publicaciones fueron de medios correspondientes al Tier 1. Lo anterior quiere decir que más del doble de publicaciones fueron de esta categoría. 
Consideramos fundamental mencionar y hacer la aclaración correspondiente, puesto que estas cifras constituyen un subregistro dado que aún no contamos con el servicio de monitoreo por parte de una empresa y se ha realizado esta tarea de forma manual. Actualmente se están realizando los estudios de mercado que se publicarían en la última semana de abril, luego de ello y aproximadamente 10 días después se podría adjudicar.</t>
  </si>
  <si>
    <t>El indicador se encuentra en estado "sobre" lo cual significa que se han tenido un mayor número de noticias de fondo en medios Tier 1 de lo que se tenia planteado, esto es positivo, sin embargo, se debe monitorear permanentemente pues si la tendencia se mantiene es posible plantear un ajuste a la meta del indicador (por ahora el número de noticias es ligeramente mayor y no se ve tan necesario el ajuste, pero insistimos en el monitoreo permanente.
Este monitoreo (como en el indicador anterior) también se realizó internamente por la OACP, es decir que se puede ver impactado por el monitoreo externo, lo cual probablemente implicaría que el número fuese mayor.  Es importante vigilar si es una tendencia.
Es importante conocer un poco el detalle del indicador, las causas por las cuales se viene cumpliendo e incluso superando y tambien conocer las noticias que generaron esta buena presencia en medios, análisis que puede servir de insumo para futuras estrategias.</t>
  </si>
  <si>
    <t>08</t>
  </si>
  <si>
    <t>Aumento de los seguidores en canales digitales de la UBPD.</t>
  </si>
  <si>
    <t>30% más de seguidores en los canales digitales de la UBPD.</t>
  </si>
  <si>
    <t>27745 seguidores en canales digitales de la UBPD</t>
  </si>
  <si>
    <t>22342 seguidores en canales digitales de la UBPD</t>
  </si>
  <si>
    <t>25041 seguidores en canales digitales de la UBPD</t>
  </si>
  <si>
    <t>El impacto digital de la Unidad de Búsqueda ha tenido un crecimiento exponencial sostenido en el primer trimestre de 2021. De enero a febrero el impacto creció 154% y de febrero a marzo 128%. El impacto digital es directamente proporcional a la ganancia de seguidores en los canales digitales. A mayor impacto mayor ganancia de seguidores. Durante este trimestre hemos aumentado en 3699 seguidores en nuestras redes sociales para un total de 25.041. Esto sin contar con los usuarios del sitio web en donde día a día se registran 80% de usuarios nuevos para un total de 11.774 usuarios nuevos en el sitio web durante este trimestre. 
El crecimiento de la comunidad digital de la Unidad de Búsqueda ha sido posible gracias a la combinación de 2 factores: cantidad de publicaciones y enfoque de las mismas. 
Para el mes de marzo la cantidad de las publicaciones se triplicó en comparación a los meses de enero y febrero en todas las redes y  en el sitio web que ha tenido una actualización constante de las últimas noticias tanto en la sección de Actualidad como en el banner principal. El gran número de usuarios nuevos que hemos tenido en el sitio web también tiene que ver con el impacto que ha tenido la Unidad en medios de prensa. 
Las publicaciones que más han tenido impacto en los últimos 3 meses (enero-febrero-marzo) tienen que ver con las acciones humanitarias de búsqueda que ha realizado la entidad en territorio, los pactos regionales de Antioquia y Bogotá y la serie animada.
En cuanto a la estrategia, adicional al cubrimiento, publicación en diferentes formatos y videos que complementan todas las acciones se ha enfocado la comunicación, el anuncio de estas acciones con un enfoque noticioso resaltando el resultado que ha tenido la entidad en cada una, hace que se llame más la atención del público objetivo y que a su vez se repliquen más los mensajes y piezas que se comunican. Es por esto que la interacción a su vez ha tenido un crecimiento exponencial mes a mes. 
El impacto que se ha tenido en los Pactos Regionales de Antioquia y Bogotá se debe a que son ciudades centrales con muchos habitantes en donde la replica del mensaje tiene mucha más fácilidad de darse en masa pero también a que a estos espacios han ido figuras políticas con muchos seguidores e influencia en redes como lo son los alcaldes de Medellín y Bogotá.
Por otro lado la serie animada además de utilizar un formato y un lenguaje amigable para nuestro público objetivo tiene como propulsor la articulación con la cuenta "Se lo explico con plastilina?" que cuenta con 4 veces más seguidores que la entidad y su público es un público objetivo interesado en los derechos humanos, razón por la cuál los temas de la Unidad son de gran interés para ellos y cada vez que se transmite una producción en conjunto el impacto y los seguidores se disparan. Esta articulación ha sido clave en el impacto de la Unidad en los últimos dos años. 
Teniendo en cuenta esta información, en el primer trimestre del año crecimos un 15% en redes sociales en comparación al total de seguidores con los que terminamos el año 2020.</t>
  </si>
  <si>
    <t>El reporte de aumento del indicador es altamente positivo, el estado actual del indicador es de "sobrecumplimiento",  agradecemos las explicaciones detalladas que se ofrecen respecto a la estrategia utilizada para lograr dicho incremento.  Al corte del primer periodo se ha cumplido con el 57% de la meta esperada para todo el año, lo cual plantea la necesidad de una revisión o análisis por parte de la OACP, con el objetivo de identificar si es necesario plantear un ajuste de la meta proyectada, importante revisar si la fuerte tendencia al aumento se puede mantener o responden a ciclos o actividades específicas propias del primer periodo y que no se tiene planteado continuar.
Es importante la visibilización que se hace en el análisis cualitativo de los usuarios registrados en página web, pues no se pueden considerar como seguidores en canales digitales, pero sin duda son también un indicador de gestión de medios, 
El soporte entregado permite sustentar las cifras reportadas en el aumento del indicador.</t>
  </si>
  <si>
    <t>La UBPD brinda respuestas que dan cuenta de los avances y múltiples resultados del proceso de búsqueda.</t>
  </si>
  <si>
    <t>09</t>
  </si>
  <si>
    <t>Porcentaje de información procesada, con contenido de utilidad identificado, que se encuentra disponible para el proceso de búsqueda.</t>
  </si>
  <si>
    <t>100% de la información procesada, con contenido de utilidad identificado, se encuentra disponible para el proceso de búsqueda.</t>
  </si>
  <si>
    <t>Durante el primer trimestre del 2021 se registraron, analizaron y describieron 91 fuentes de información. De igual manera, se realizó durante este trimestre el análisis de las 806 fuentes de información registradas, determinando que 533 cumplen con algunas de las categorías que determinan la utilidad de la fuente de información para la búsqueda, Todas se encuentran disponibles, de fácil acceso y recuperación a través del enlace de ubicación que se encuentra en el elemento «LOCALIZACION DE LA FUENTE, EL REGISTRO O EL DOCUMENTO DE ARCHIVO».
Es importante precisar que, la matriz de fuentes de información contribuye al análisis de la información recibida o recolectada por la UBPD para los procesos de búsqueda adelantados.
Durante el primer trimestre la dificultad evidenciada es que, todo el proceso se realiza de forma manual incluyendo al consulta de información, lo que hace que el proceso sea poco práctico para los usuarios que acceden a la consulta, no existe una herramienta informática que facilite el proceso de descripción y catalogación.</t>
  </si>
  <si>
    <t>El reporte corresponde a lo proyectado en el indicador y se explica en detalle el manejo que se le dio a la información.
El soporte indicado es pertinente, así como la explicación que se brinda en caso de que se requiera un acceso adicional al mismo.</t>
  </si>
  <si>
    <t>10</t>
  </si>
  <si>
    <t>Número de registros depurados que ingresan al Universo de personas dadas por desaparecidas.</t>
  </si>
  <si>
    <t>30.000 registros depurados ingresan al Universo.</t>
  </si>
  <si>
    <t>5.000 registros depurados ingresan al Universo.</t>
  </si>
  <si>
    <t>5.694 registros depurados ingresan al Universo.</t>
  </si>
  <si>
    <t>La depuración de registros de personas dadas por desaparecidas, tomando como fuente primaria el Registro de Solicitudes de Búsqueda de la UBPD y contrastándola con fuentes secundarias tales como la base de datos del Observatorio de Memoria y Conflicto del Centro Nacional de Memoria Histórica, el Registro Nacional de Desaparecidos del Instituto Nacional de Medicina Legal y Ciencias Forenses y el Registro Único de Víctimas de la Unidad para la Atención y Reparación Integral a las Víctimas, ha permitido ingresar 5.694 registros a la matriz del universo de personas dadas por desaparecidas. Para estas personas se ha podido determinar que los hechos de desaparición ocurrieron antes del 1 de diciembre de 2016 y se enmarcan en el conflicto armado</t>
  </si>
  <si>
    <t>El reporte da cuenta de que se han desarrollado las acciones de la manera prevista para lograr el logro establecido para el indicador y se precisa que los datos fueron cruzados con las cuatro fuentes de información que se consideran como un requisito para la depuración, según la descripción del indicador. Se alcanza, de hecho, un poco más del cumplimiento esperado, pues se supera en un 13% la distribución trimestral. Este sobre cumplimiento es positivo, por cuanto se logró un avance importante, que puede aligerar un poco las cargas de los períodos siguientes.
En cuanto al soporte, se sugiere indicar si corresponde al documento completo o precisar si es una referencia cruzada o una versión parcial.</t>
  </si>
  <si>
    <t>11</t>
  </si>
  <si>
    <t>Porcentaje de registros depurados del Universo de personas dadas por desaparecidas incluidos en el capítulo especial del Registro Nacional de Desaparecidos.</t>
  </si>
  <si>
    <t>90% de los registros depurados del Universo de personas dadas por desaparecidas están incluidos en el capítulo especial del RND.</t>
  </si>
  <si>
    <t>27.000 registros depurados del Universo de personas dadas por desaparecidas están incluidos en el capítulo especial del RND.</t>
  </si>
  <si>
    <t>NA</t>
  </si>
  <si>
    <t>En el periodo a reportar no se presenta avance teniendo en cuenta que, para la fecha de corte se encuentra en trámite de firma el comodato que permitirá entregar al INMLCF la infraestructura tecnológica adquirida por la UBPD en la vigencia 2020, con el fin de que el contratista realice la instalación de dichos bienes en la sede del INMLCF. 
La solicitud contractual se radicó ante la Secretaria General - Oficina de Contratos, el pasado 26 de marzo de 2021 con memorando 2000-3-202101888 .</t>
  </si>
  <si>
    <t>No había meta proyectada para el período de reporte, sin embargo, es muy importante la información cualitativa brindada por el área y los soportes que muestran que se están realizando acciones de aprestamiento para poder cumplir con lo esperado en los siguientes períodos.
En el segundo trimestre es importante que se narren también las acciones con respecto a la preparación de la información que será ingresada al Capítulo una vez esté montada la infraestructura tecnológica, pues es esto lo que compete a la UBPD en relación con este indicador.</t>
  </si>
  <si>
    <t>12</t>
  </si>
  <si>
    <r>
      <rPr>
        <sz val="10"/>
        <color theme="1"/>
        <rFont val="Arial"/>
        <family val="2"/>
      </rPr>
      <t>Número de lugares referidos,</t>
    </r>
    <r>
      <rPr>
        <b/>
        <sz val="10"/>
        <color theme="1"/>
        <rFont val="Arial"/>
        <family val="2"/>
      </rPr>
      <t xml:space="preserve"> </t>
    </r>
    <r>
      <rPr>
        <sz val="10"/>
        <color theme="1"/>
        <rFont val="Arial"/>
        <family val="2"/>
      </rPr>
      <t>ingresados al Registro Nacional de Fosas, Cementerios Ilegales y Sepulturas.</t>
    </r>
  </si>
  <si>
    <t>600 lugares referidos ingresados al RNFCIS.</t>
  </si>
  <si>
    <t>150 lugares referidos ingresados al RNFCIS.</t>
  </si>
  <si>
    <t>106 lugares referidos ingresados al RNFCIS.</t>
  </si>
  <si>
    <t xml:space="preserve">Durante el primer trimestre se desarrollaron actividades en los siguientes frentes:
1- Ajustes a la herramienta de registro de sitios de disposición de cuerpos, se realizaron ajustes al modelo de datos y base de datos, como resultado de esto se tiene una versión ajustada de la herramienta. 
2- Desarrollo de la herramienta para cementerios, con base en la matriz de cementerios y los aportes de los equipos territoriales, se continua con el avance en el desarrollo de la herramienta, la cual se encuentra en ajustes finales
3- Sistematización de fuentes no estructuradas, en el mes de febrero se dio inicio al proyecto de sistematización de fuentes no estructuradas, con lo que se completo la sistematización de datos de los diagnósticos de cementerios referidos a información nueva y corrección de errores de la anterior sistematización realizada en el primer semestre del 2020. Se cuenta con el consolidado de los 485 cementerios.
4- Consolidado de la información para protección de cementerios por situación de COVID19, se ha venido consolidando la información remitida por los equipos territoriales recibida de las gobernaciones y alcaldias municipales. El reporte del consolidado se ha venido entregando a la SGTT.
A la fecha del presente avance, se obtuvo el registro de 106 sitios y no la meta propuesta de 150 sitios. Las circunstancias por las cuales se obtuvo esta cifra, se fundamentan en que por un lado los Equipos Territoriales diligenciaron el registro de sitios en la última semana del mes de marzo debido a sus cargas laborales, y, por otro lado, algunos de ellos no realizaron dicho registro. Se contaba con que cada dupla de los Equipos Territoriales realizara el registro de por lo menos 2 sitios. Adicionalmente, es de tener en cuenta la curva de aprendizaje que era necesaria adquirir para el ingreso de sitios y que solo con la implementación de la herramienta se adquiere la experiencia para hacer más eficiente el registro.
En cuanto a las medidas que se toman para cumplir con las metas propuestas, se tienen:
-       Focalizar nuevas socializaciones con las agrupaciones territoriales y equipos territoriales que no han realizado ingreso de información en el registro.
-        Continuar con la atención y acompañamiento en las inquietudes generadas del ingreso de información tanto en el diligenciamiento del registro como en la operación de la herramienta.
-        Remitir nuevamente por parte de la SGTT un comunicado mensual o quincenal, que dé el lineamiento para el registro de información, tanto por parte de los ET como del equipo de la Subdirección de Análisis, Planeación y Localización para la búsqueda, de manera tal, que se recuerde la importancia de esta información para el registro nacional de fosas, cementerios ilegales y sepulturas.
-        Promover que se registre por cada dupla de los ET, al menos un sitio de disposición de cuerpos mensual.
-        Incorporar la información sobre sitios de disposición de sitios, recopilada de los diferentes aportantes excombatientes tanto de la DTIPLOC como de los ET.
-        Realizar las gestiones pertinentes con los equipos territoriales que no han ingresado la información para que inicien con el registro.
-        Acompañamiento por parte de la Subdirección de Gestión de Información, a todos los ET en el diligenciamiento de la información, solución de inconsistencias en la información ingresada, atención de inquietudes y dudas, y solución de posibles inconvenientes técnicos de manera oportuna.
</t>
  </si>
  <si>
    <t>La información cualitativa muestra de qué manera se han ajustado o creado herramientas para el manejo de la información relacionada con fosas, cementerios ilegales y sepulturas. sin embargo, la meta prevista se encuentra en riesgo, con un cumplimiento del 70,7% (se esperaba ingresar al Registro 25% de lugares, equivalentes a 150, pero solo se logró un 17,7%, es decir, solo fueron ingresados 106 lugares). Con relación a los inconvenientes presentados, "...se fundamentan en que por un lado los Equipos Territoriales diligenciaron el registro de sitios en la última semana del mes de marzo debido a sus cargas laborales, y, por otro lado, algunos de ellos no realizaron dicho registro.", es necesario registrar para el segundo trimestre los lugares pendientes por incluir en el primer corte y evitar rezagos que trasciendan los periodos evaluados durante la vigencia.</t>
  </si>
  <si>
    <t>13</t>
  </si>
  <si>
    <t>Número de personas dadas por desaparecidas incluidas en los Planes Regionales de Búsqueda, que cuentan con hipótesis de localización.</t>
  </si>
  <si>
    <t>97 personas dadas por desaparecidas incluidas en Planes regionales de búsqueda con hipótesis de localización.</t>
  </si>
  <si>
    <t>7 personas dadas por desaparecidas incluidas en Planes regionales de búsqueda con hipótesis de localización.</t>
  </si>
  <si>
    <t>9 personas dadas por desaparecidas incluidas en Planes regionales de búsqueda con hipótesis de localización.</t>
  </si>
  <si>
    <t xml:space="preserve">Se elaboró el cronograma de entrega de hipótesis de localización en relación con las investigaciones humanitarias que se venían llevando a cabo desde el año 2020 y las proyectadas para 2021. 
Además se proyectaron las siguienes hipótesis:
- Vegas del Catatumbo (1 persona dada por desaparecida)
- Samoré (4 personas dadas por desaparecidas)
- Curvaradó (3 personas dadas por desaparecidas)
- Informe de localización de JWRR (1 persona dada por desaparecida)
El avance alcanzado en el periodo corresponde a una victoria temprana, teniendo en cuenta que 4 PDD incluidas en las hipótesis de localización de Curvaradó y Vegas del Catatumbo, no se encontraban dentro de la planeación de los casos programados al interior de la Dirección, toda vez que éstas se desarrollaron en virtud de la comunicación de la comunidad, respecto del hallazgo fortuito de los cuerpos, situación que llevó a adelantar las acciones pertinentes y en este orden ajustar la planeación interna de trabajo. </t>
  </si>
  <si>
    <t>El reporte es consistente y muestra que el avance cuantitativo está soportado. La DTIPLB ajusta de manera asertiva los comentarios realizados durante el proceso de retroalimentación de la Oficina Asesora de Planeación.</t>
  </si>
  <si>
    <t>14</t>
  </si>
  <si>
    <t>Número de lugares intervenidos señalados en los Planes Regionales de Búsqueda y en el marco de acciones de articulación y contribución con otras entidades.</t>
  </si>
  <si>
    <t>Dirección Técnica de Prospección, Recuperación e Identificación</t>
  </si>
  <si>
    <t>69 lugares intervenidos, señalados en los Planes Regionales de Búsqueda y en el marco acciones de articulación y contribución con otras entidades.</t>
  </si>
  <si>
    <t>16 lugares intervenidos, señalados en los Planes Regionales de Búsqueda y en el marco acciones de articulación y contribución con otras entidades.</t>
  </si>
  <si>
    <t>21 lugares intervenidos, señalados en los Planes Regionales de Búsqueda y en el marco acciones de articulación y contribución con otras entidades.</t>
  </si>
  <si>
    <t>Durante el primer trimestre del año la DTPRI realizó diferentes acciones presenciales que permitieron adelantar acciones humanitarias de búsqueda de personas dadas por desaparecidas. Los lugares intervenidos son los siguientes:
1. La escombrera –Medellín AUTO AI 010 de 2020 de la JEP: Cuatro prospecciones
2. Jardín Cementerio Universal de Medellín AUTO AT 110 de 2020 de la JEP: Un cuerpo recuperado
3. Guaduas - Cundinamarca Plan Regional de San Juanito: Visita de localización en sitio ubicado en la vereda El Escritorio
4. Laboratorio de Osteología Antropológica y Forense de la Universidad de Antioquía -  Medellín AUTO AT 034 de 2020 Medidas Cautelares solicitadas por el MOVICE a la JEP: verificación de contenedores procedentes del Cementerio de Orobajo
5. Resguardo indígena San Lorenzo Auto AT 185 de 2020 de la JEP se realizaron diligencias de localización en catorce (14) lugares:
- Sitio 4 - Comunidad San José
- Sitio 6 A - Comunidad Bermejal Sector el Olival
- Sitio 12C -  Sector Reserva Chuscal  
- Sitio 12 A -  Comunidad Costa Rica
- Sitio 6 B -   Sector San Pablo - Laguna la Sirena 
- Sitio 10 A -  Sector el Tambor  - Comunidad San José
- Sitio 11 B -  Sector Cerro la Libertad
- Sitio 12 B - Sector La Cruz
- Sitio 11 A -  Sector Pie Cerro el Tigre
- Sitio 13 A -  Comunidad Lomitas
- Sitio 18 -  Comunidad de San Jerónimo
- Sitio 11 C -  Sector Cerro Guacas
- Sitio 10 B -  Comunidad San José
- Sitio 8 – Sector El Roble Cerro el Gallo
6. Cementerio “La Dolorosa” Puerto Berrio – Antioquia AUTO SAR AI 023 2020 de la JEP: Reubicación de contenedores y recuperación de 31 cuerpos entregados al INMLCF.
7. Chámeza – Casanare Plan Regional Cerro San José: 1 Prospección que abarco 2000 m2.
8. San Juan de Arama – Meta: Predio La Samaria, de la vereda Quiteve: Una diligencia de localización
Adicional, se adelantaron labores administrativas para la adquisición de para la adquisición de Navegador GNS de mano requeridos para la localización y recuperación de cuerpos.</t>
  </si>
  <si>
    <t>El indicador se encuentra en nivel de sobrecumplimiento, superando la meta propuesta en un 31,3%, equivalente a 5 lugares más intervenidos de los 16 proyectados, lo anterior, debido principalmente a la cantidad de diligencias de localización de lugares realizadas. Esto permite evidenciar la ejecución de labores humanitarias que se encuentra realizando la UBPD en el territorio, siendo en este caso, una victoria temprana dadas las proyecciones en pandemia. Se sugiere fortalecer con la Oficina Asesora de Comunicaciones y Pedagogía la divulgación interna y externa de los hallazgos significativos, con el fin de visibilizar la gestión adelantada por la UBPD ante las personas y organizaciones que buscan, generando a su vez confianza en las partes interesadas.</t>
  </si>
  <si>
    <t>15</t>
  </si>
  <si>
    <t>Número de cuerpos recuperados</t>
  </si>
  <si>
    <t>200 cuerpos recuperados</t>
  </si>
  <si>
    <t>51cuerpos recuperados</t>
  </si>
  <si>
    <t>32 cuerpos recuperados</t>
  </si>
  <si>
    <t>Durante el primer trimestre se recuperaron 32 cuerpos, a partir de las prospecciones y diligencias de recuperación realizadas asociados a medidas cautelares:
1. Se realizó acción humanitaria en el Jardín Cementerio Universal de Medellín, realizando una diligencia de recuperación en la zona 29 A, la cual se encuentra bajo las medidas cautelares de la JEP AUTO AT 110 de 2020 del 29 de julio de 2020, logrando la recuperación de una estructura de origen humano, el cual fue entregado al INMLCF de la ciudad de Medellín.
2. Se realizaron acciones humanitarias lideradas por la Unidad de Búsqueda de Personas dadas por Desaparecidas (UBPD) y en coordinación con la Unidad de Investigación y Acusación de la Jurisdicción Especial para la Paz (UIA-JEP) en el cementerio de “La Dolorosa” del municipio de Puerto Berrio, referentes al apoyo a las medidas cautelares proferidas por la JEP en el AUTO SAR AI 023 del 15 de octubre 2020, que protegen 356 sitios de interés forense al interior de este camposanto donde se presume la ubicación de personas dadas por desaparecidas, la UBPD llevó a cabo del 15 al 26 de marzo de 2021, la tercera fase de la intervención propuesta para los contenedores reubicados de las celdas de custodia H y R, concerniente al abordaje antropológico forense de los cadáveres allí dispuestos, recuperando y entregando 31 cuerpos al Instituto Nacional de Medicina Legal y Ciencias Forenses (INMLCF).
Adicional, se adelantaron labores administrativas para la adquisición de Navegador GNS de mano, requeridos para la localización y recuperación de cuerpos.</t>
  </si>
  <si>
    <t>El indicador se encuentra en nivel de riesgo para su cumplimiento, recuperando en este caso 32 cuerpos, equivalentes al 62,7% de los 51 cuerpos proyectados para este trimestre, en este caso, se sugiere iniciar a implementar acciones de recuperación en el marco de los planes regionales de búsqueda de la UBPD, diferentes a las efectuadas entorno a las medidas cautelares. Para el segundo trimestre se debe prever la recuperación de 138 cuerpos (19 pendientes del primer trimestre y 119 previstos para el 2do trimestre), nivelando el rezago presente.
Por último, se sugiere incluir los cuerpos recuperados dentro de las acciones desarrolladas para impulsar el proceso de identificación del indicador 17 en los siguientes trimestres.</t>
  </si>
  <si>
    <t>16</t>
  </si>
  <si>
    <t>Número de personas con vida identificadas, relacionadas en las hipótesis de localización y en articulación con otras entidades.</t>
  </si>
  <si>
    <t>4 personas con vida identificadas, relacionadas en las hipótesis de localización y en articulación con otras entidades.</t>
  </si>
  <si>
    <t>Durante el primer trimestre la DTPRI no realizó verificación de identidad a casos de Personas Encontradas con Vida, sin embargo, participó en mesas inter direcciones en casos de PEV de la siguiente manera:
- La DTPRI contribuyó en la construcción de la metodología de diálogo orientadas al abordaje del proceso verificación de identificación para PEV y posible reencuentro en el ET San José del Guaviare.
- La DTPRI contribuyó con observaciones encaminadas al proceso de verificación de identidad en los posibles casos de reencuentros de PEV en el ET Villavicencio
- La DTPRI contribuyó en la construcción del plan de localización, contacto, identificación y reencuentro de un caso PEV en el ET Cúcuta – Magdalena Medio, en el cual se dan a conocer acciones para la verificación de identidad.
Adicional, el grupo de identificación de la DTPRI sostuvo reuniones internas (18 y 23 de marzo) para dar a conocer los casos relacionados con PEV, el estado de los mismos y acciones para impulsar la identificación.
Se construyó la matriz “Seguimiento a personas encontradas vivas” como herramienta de control para el seguimiento a los casos relacionados con PEV.</t>
  </si>
  <si>
    <t>El indicador no cuenta con nivel de cumplimiento para el primer corte, lo anterior, considerando que no existía meta prevista para el trimestre. Los avances registrados evidencian las labores previas de planeación, las cuales permitirán dar cumplimiento de la meta en los próximos cortes de medición. En todo caso, se sugiere programar con suficiente antelación el envío de muestras al INMLCF.de las PEV para su respectiva identificación, lo anterior, considerando los tiempos de procesamiento que tiene esta entidad.</t>
  </si>
  <si>
    <t>17</t>
  </si>
  <si>
    <t>Número de acciones desarrolladas para impulsar el proceso de identificación de cuerpos no identificados.</t>
  </si>
  <si>
    <t>3 acciones desarrolladas para impulsar el proceso de identificación de cuerpos no identificados.</t>
  </si>
  <si>
    <t>2 acciones desarrolladas para impulsar el proceso de identificación de cuerpos no identificados.</t>
  </si>
  <si>
    <t>Dentro de las acciones desarrolladas para impulsar el proceso de identificación de cuerpos no identificados, la DTPRI realizó durante el primer trimestre del año:
1. Seguimiento al proceso de identificación: 
Seguimiento al proceso de identificación de 1 cuerpo recuperado por la Unidad y a 19 cuerpos recuperados por otras entidades:
Cuerpos recuperados por la UBPD: Un (1) cuerpo recuperado en el Jardín Cementerio Universal de Medellín, en el marco del Auto AT- 110 de 2020. 
Cuerpos recuperados por otras entidades:
- Cinco (05) cuerpos relacionados con solicitudes de búsqueda realizadas por familiares a la UBPD, en el Plan Regional Pacifico Sur
- Un cuerpo (1) relacionado con una solicitud de búsqueda de la territorial Villavicencio.
- Un (1) cuerpo, relacionado con recuperaciones-exhumaciones de nueve cuerpos realizadas por la FGN en el año 2004 en el municipio de Viotá-Cundinamarca
- Un (1) cuerpo necropsiado por el INMLCF en la UB Rionegro o de Carmen de Viboral en el año 2001.
- Un (1) cuerpo asociado al registro de desaparecido radicado N° 2011D011810
- Cuatro (4) cuerpos exhumados en el año 2016 en Vda La Esmeralda, Correg. El Boquerón, Mpio. San José del Guaviare
- Un (1) cuerpo recuperado del Cementerio Antiguo de Yopal Casanare por parte de la Unidad de Justicia Transicional.
- Cinco (5) cuerpos recuperados del Cementerio Antiguo de Yopal Casanare.
Es importante señalar que cada caso es diferente y responde a las particularidades que le otorga el contexto, los análisis forenses previos y la calidad y cantidad de información disponible al interior de la UBPD. Como parte de este seguimiento se tuvieron mesas de trabajo con el grupo nacional de apoyo GNAUBPD-SSF de la UBPD y el INMLCF los días 29 de enero, 26 de febrero y 25 de marzo de 2021.
Dentro de las principales actividades que se realizan en el seguimiento a la identificación se destaca: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Envío de información básica para la identificación o de las solicitudes de información (Cadáver y Persona Dada por Desaparecida); al Instituto Nacional de Medicina Legal y Ciencias Forenses (entidad encargada del proceso de identificación). 
Retroalimentación del proceso de identificación, de acuerdo a la respuesta dada a la UBPD por otras entidades.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sugieren y orientan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Se presentaron en general las siguientes dificultades:
1. Dificultades con los casos analizados por el Cuerpo Técnico de Investigación de la Fiscalía General de la Nación. Ausencia de respuestas a solicitudes (sobre proceso de identificación, estado de procesamiento de muestras de referencia) elevadas a la FGN, por falta de Convenio de intercambio de información entre la UBPD y la FGN.
2. Se presentan retrasos en los resultados e informes periciales de identificación de los casos entregados por la UBPD debido al aumento de cuerpos entregados a INMLCF y a la capacidad operativa de esta institución.
3. Hay dificultades con la entrega de los informes periciales generados durante el proceso de identificación de los cadáveres entregados al INMLCF por otras entidades diferentes a la UBPD (FGN, CICR, entre otras). 
Es importante mencionar los siguientes logros que arrojo este proceso de seguimiento a la identificación:
1. En el relacionamiento con INMLCF, se acortaron los tiempos de respuesta a las solicitudes realizadas por la UBPD.
2. Reanudación de sesiones de Mesa técnica con la FGN encaminadas a la elaboración del Convenio entre UBPD-FGN que permita facilitar el intercambio de información entre estas dos entidades.
3. Seguimiento interdisciplinario al proceso de identificación de los cadáveres recuperados por la UBPD y por otras entidades, que se encuentran en análisis forenses por parte del INMLCF a través de Mesa Técnica Interinstitucional (Grupo de Identificación de la UBPD y GNAUBPD-SSF del INMLCF y Comité interinstitucional UBPD INMLCF).
2. Tomas de muestras biológicas a familiares en Colombia:
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188 muestras biológicas correspondientes a 97 familiares de 52 casos de PDD:
- Municipio Cundinamarca -Soacha: 2 muestras biológicas a 1 familiar de 1 caso de PDD para complementar el grupo familiar e ingreso al BPGD y se realizó complemento en el RND de SIRDEC.
- Municipio de Jamundí- Cali: 10 muestras biológicas a 5 familiares de 3 casos de PDD y se realizaron 4 entrevistas forenses con fines de identificación.
- Municipio Sara vena -Arauca: 84 muestras biológicas a 42 familiares de 21 casos de PDD y se realizó complemento de doce (12) casos mediante entrevistas forenses con fines de identificación y creación de nueve casos nuevos en RND SIRDEC.
- Municipio de Florencia – Caquetá: 92 muestras biológicas a 49 familiares de 27 casos de PDD y se realizaron 2 entrevistas forenses con fines de identificación con creación del registro del desaparecido en el SIRDEC.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y análisis, ingreso al Banco de Perfiles Genéticos y cruces de las muestras biológicas tomadas, al INMLCF.
- Seguimiento de su análisis.  A la fecha estamos a la espera de que INMLCF de los resultados de los cruces de los cotejos genéticos en el banco de Perfiles Genéticos o con los cuerpos recuperados.
Adicional, se adelantaron labores administrativas para la adquisición de Tarjetas de Sangre y lancetas requeridas para impulsar los procesos de identificación humana en el país, llevando a cabo la suscripción del contrato 074- 2021 con el proveedor SF INTERNACIONAL.
Elaboración de estudios previos para la contratación de 6 Coordinadores Profesionales, 1 Analista profesional y 23 técnicos en las ciudades de Bogotá, Medellín, Cali, Barranquilla y Villavicencio para el Proyecto de diagnóstico del estado del proceso de identificación de cadáveres no identificados sometidos a necropsia en Colombia.</t>
  </si>
  <si>
    <t>El avance cualitativo es detallado en cuanto a las actividades desarrolladas, frente a esto, se sugiere establecer acciones que permitan solventar las dificultades presentadas con las partes interesadas, entre las que se encuentran la FGN, el INMLCF, entre otras. por ejemplo, evaluar el alcance que tiene el convenio existente entre la FGN y el UBPD y determinar si se puede ampliar con un anexo técnico para los temas de información o si requiere algún otro tipo de trato, así mismo, se sugiere evaluar la capacidad de otras entidades diferentes al INMLCF o internacionales para efectos del cotejo genético o resolución de casos. Lo anterior, considerando que esto puede ser un cuello de botella para las familias y demás personas que buscan. Por último, se sugiere establecer una linea base de los casos que la UBPD ha solicitado cruzar en el Banco de Perfiles Genéticos, de tal forma, que su trazabilidad sea medida y evaluada en el tiempo.</t>
  </si>
  <si>
    <t>18</t>
  </si>
  <si>
    <t>Número de personas nuevas incluidas en los Planes regionales de búsqueda priorizados y en ejecución.</t>
  </si>
  <si>
    <t>846 personas nuevas incluidas en alguno de los Planes regionales de búsqueda priorizados y en ejecución.</t>
  </si>
  <si>
    <t xml:space="preserve">Durante el primer trimestre del año se ha venido trabajando en la recolección y análisis de información para la formulación de nuevos Planes regionales de búsqueda, que permitirá establecer la cantidad de personas dadas por desaparecidas que van siendo incorporadas al universo regional de datos contenidos en cada uno de los Planes regionales de búsqueda priorizados y en ejecución.
Es importante precisar que, en la vigencia 2021 la UBPD está transitando hacia la comprensión del alcance regional de los Planes de forma más amplia y estandarizada, de tal manera que se entienden las regiones como agrupaciones de territorios que comparten dinámicas de la desaparición asociada al conflicto armado. Es así, que en su mayoría las regiones que se están abordando, agrupan varios municipios y en algunos casos veredas que tuvieron dinámicas de la territorialidad de actores armados comunes. En ese sentido se están formulando Planes regionales de búsqueda para regiones que agrupan varios municipios y subregiones que, en algunos casos, han subsumido Planes regionales que se formularon en el año 2019 y 2020. </t>
  </si>
  <si>
    <t>No hay avance cuantitativo proyectado para el período. Sin embargo, es muy importante la información cualitativa brindada por el área, pues permite entender de qué modo se están reorganizando los Planes y qué acciones se están desarrollando para poder incorporar nuevas personas en los instrumentos definidos (Planes regionales de búsqueda).</t>
  </si>
  <si>
    <t>19</t>
  </si>
  <si>
    <t>Aprendizajes implementados en el proceso de búsqueda de la UBPD.</t>
  </si>
  <si>
    <t>Oficina de Gestión de Conocimiento</t>
  </si>
  <si>
    <t>Documento de avance en la implementación de aprendizajes en el proceso de búsqueda de la UBPD.</t>
  </si>
  <si>
    <t>Recolección de fuentes de información preliminares y avance en el diseño metodológico para la identificación, documentación e implementación de los aprendizajes pertinentes. - (10%)</t>
  </si>
  <si>
    <t xml:space="preserve">Durante el primer trimestre se realizó el diseño metodológico preliminar para identificar, documentar y divulgar los aprendizajes del Proceso de Búsqueda. Este diseño se definió a partir de la estructuración de un proceso que contempla la identificación de aprendizajes que en el marco de la construcción e implementación del proceso de búsqueda humanitaria han sido identificados por los servidores y servidoras de la UBPD, especialmente en aquellas acciones desarrolladas en prospecciones, recuperaciones, entregas dignas y reencuentros.  El diseño metodologico contempla las siguientes acciones:
        •  Recolección y sistematización de la información: esta acción se desarrollará de manera articulada con otras actividades de la OGC (memoria institucional, debates y escuchemonos, cultura, relacionamiento, sistematización de experiencias, identificación del nivel de apropiación), utilizando diversas tecnicas y fuentes de información como entrevistas semiestructuradas, grupos focales, documentos producidos, encuestas.
        •  Análisis de la información: El análisis de la información integrará la información recolectada a partir del análisis de información cualitativas y/o cuantitativas como el analisis del discurso o en terminos cuantitativos con estadisticas descriptivas-según sea el caso y que permitan la documentación de los aprendizajes colectivos del proceso de búsqueda, ademas de la identificación de aquellos que pueda ser pertinenete incorporar en otras acciones.
        •  Producción de documentos y divulgación.
Como insumo para la actividades de memoria institucional y de este indicador,  tambien se avanzó en la recolección de información a través de la recopilación de archivos  y en algunas entrevistas. Debido a que las entrevistas no son grabadas (por confidenciales) y a la cantidad de documentos y a la reserva de agunos,  estos documentos no se adjuntan como soporte pero se encuentran en la carpeta del drive de consulta de la OGC: https://drive.google.com/drive/u/1/folders/10UDUewuo351IOCq-7g_GfW8ICnHUMCuz
A la fecha el desarrollo de este indicador no ha presentado desafios; sin embargo es clave mencionar que el desarrollo y avance de la propuesta metodogica inicio despues de lo esperado dado el tiempo requerido para definir el indicador y realizar los ajustes necesarios. Uno de los principales aciertos en el cumplimiento del avance trimestral de este indicador, fue la identificación y articulación de varias actividades que realiza la OGC y que son insumo para la documentación de aprendizajes; así mismo el desarrollo de reuniones por equipos de trabajo permitió la retroalimentación del proceso metodológico. </t>
  </si>
  <si>
    <t xml:space="preserve">El indicador se encuentra en un estado de avance  "óptimo" para este primer periodo, los entregables o avances planteados fueron la recolección de fuentes de información preliminares y el avance en el diseño metodológico para la identificación, documentación e implementación de los aprendizajes pertinentes, los cuáles se han adelantado satisfactoriamente y se tienen los soportes, bajo el entendimiento de que el primero es información confidencial, mientras el segundo si es un documento preliminar.
Para garantizar los soportes de la recolección de fuentes de información y además como herramienta que puede facilitar el trabajo de la dependencia sería bastante útil tener un listado o índice que relacione todas las fuentes de información y quizás algunos campos descriptivos NO confidenciales.
Muy importante que el reporte contiene descripción de aciertos y/o dificultades en el desarrollo de las acciones del indicador, esto facilita la comprensión de la información.
</t>
  </si>
  <si>
    <t>La UBPD lidera las respuestas del Estado en materia de búsqueda de personas dadas por desaparecidas.</t>
  </si>
  <si>
    <t>20</t>
  </si>
  <si>
    <r>
      <rPr>
        <sz val="10"/>
        <color theme="1"/>
        <rFont val="Arial"/>
        <family val="2"/>
      </rPr>
      <t>Porcentaje de solicitudes realizadas por la UBPD, a entidades involucradas en la búsqueda, con seguimiento a su respuesta</t>
    </r>
    <r>
      <rPr>
        <sz val="10"/>
        <color theme="1"/>
        <rFont val="Arial"/>
        <family val="2"/>
      </rPr>
      <t>.</t>
    </r>
  </si>
  <si>
    <t>90% de solicitudes de información realizadas con seguimiento a su respuesta.</t>
  </si>
  <si>
    <t>100% de solicitudes de información realizadas con seguimiento a su respuesta.</t>
  </si>
  <si>
    <t>Para dar cumplimiento al presente Indicador, la SGTT construyó y dispuso de una Matriz de Seguimiento a Solicitudes de Información para que las diferentes dependencias de la UBPD registraran las solicitudes efectuadas durante el primer trimestre del año y la SGTT pudiese realizar la labor de seguimiento respecto a las respuestas brindadas por las entidades involucradas en la búsqueda de personas dadas por desaparecidas. 
Una vez la SGTT precisó con el apoyo de las diferentes áreas intervenientes en el cumplimiento al reporte de metas del primer trimestre, las solicitudes de información que se han radicado a las diferentes entidades involucradas en la búsqueda de personas dadas por desaparecidas, mediante correo del 1 de marzo de 2021 con asunto: Solicitud de apoyo; Indicador 20: “Porcentaje de solicitudes realizadas por la UBPD, a entidades involucradas en la búsqueda, con seguimiento a su respuesta”, se solicitó el diligenciamiento de la mencionada matriz.
En este sentido se logró: 
i. Identificar las solicitudes objeto de seguimiento, o en el mejor de los casos las entidades productoras de información. (solicitudes realizadas por la UBPD, a entidades involucradas en la búsqueda); 
ii. Determinar el mecanismo para que la SGTT conozca las solicitudes de información que otras dependencias realizan a entidades involucradas con la búsqueda de personas dadas por desaparecidas (Apoyo de  servicio al Ciudadano); 
iii. Identificar variables y mecanismos de seguimientos existentes respecto a solicitudes de información en la UBPD;  
iv. Construir herramienta de seguimiento de carácter provisional y susceptible a mejoras de conformidad con el avance en el ejercicio y a las necesidades identificadas luego de su puesta en marcha.
Respecto al seguimiento de las solicitudes de información realizadas por la UBPD a entidades involucradas en el proceso de búsqueda de personas dadas por desaparecidas, la SGTT una vez contó con el diligenciamiento de la Matriz por las diferentes áreas de la Unidad, identificó lo siguiente:
De las 377 solicitudes de información remitidas durante el primer trimestre de la presente anualidad, se recibieron 137 respuestas.
De las entidades involucradas en la búsqueda, se evidencia que el relacionamiento con INMLCF, UARIV y las autoridades locales, ha permitido recibir respuestas en los términos de ley y con información precisa respecto a la solicitud elevada.
La SGTT continuará con la estructuración de la herramienta de seguimiento conforme lo mencionado en los numerales anteriores.
Teniendo en cuenta este primer seguimiento a las solicitudes de información, la SGTT analizará y propondrá acciones para el fortalecimiento de las estrategias de relacionamiento interinstitucional, así como las alternativas para la exigibilidad a las entidades estatales para dar respuesta a las solicitudes de información elevadas por la UBPD.</t>
  </si>
  <si>
    <t>Con relación al avance cualitativo, se evidencian logros significativos no solo para el seguimiento de solicitudes, sino para conocer la cantidad y variedad que requerimientos que se gestionan al interior de las áreas misionales. Frente a las entidades que no remitieron las 240 respuestas en el trimestre; (Sisben-EPS, autoridades locales, secretarías y la Fiscalía General de la Nación, entre otras), se sugiere incluir la cantidad y análisis de solicitudes por cada una de ellas, precisando aún mas la dificultad encontrada para tomar acciones específicas, en todo caso, enfocando esfuerzos en las que menos contestan y mas perjudican el desarrollo de la misión en la UBPD.
Frente a la herramienta de seguimiento se sugiere lo siguiente:
1. Utilizar la misma linea por cada solicitud y envío de información, lo anterior, considerando que en la base no se puede visualizar y analizar la secuencia y trazabilidad del trámite de forma lineal, sino que se utilizan diferentes lineas de radicado para el envío y llegada de solicitudes. por ejemplo, esto se presenta en las filas 31-37 hoja base
2. Existen campos de respuestas que se encuentran sin diligenciar, como por ejemplo si está completa o incompleta la respuesta, (filas 31 y 37 hoja base), así como en las filas 175 y 176 o 179 y 182 de la hoja base
3. Es necesario evaluar las estadísticas presentadas, ya que existen datos que no son claros, como por ejemplo, la linea denominada "organización - interno) la cual no tiene solicitudes, pero si tiene 43 recibidas, afectando considerablemente la medición, así mismo, la catergoría "PERSONA NATURAL", la cual no guarda concordancia con lo que requiere y mide este indicador.
4. Evaluar con el grupo de Gestión Documental de la Subdirección Administrativa y Financiera, la posibilidad de realizar el seguimiento desde el sistema de gestión de archivos electrónicos SGDEA que se viene implementando. Esto facilitaría ligar los pares de salida y entrada de las solicitudes efectuadas. 
En todo caso, la herramienta debe considerar ajustes de fondo para mejorar su lectura y uso.</t>
  </si>
  <si>
    <t>21</t>
  </si>
  <si>
    <t>Porcentaje de Planes Regionales de Búsqueda que cuentan con acciones de articulación interinstitucional.</t>
  </si>
  <si>
    <t>80% de los Planes Regionales de Búsqueda cuentan con acciones de articulación interinstitucional</t>
  </si>
  <si>
    <t>6,25% (1/16 planes) de los Planes Regionales de Búsqueda cuentan con acciones de articulación interinstitucional</t>
  </si>
  <si>
    <t>43,75% (7/16 planes) de los Planes Regionales de Búsqueda cuentan con acciones de articulación interinstitucional</t>
  </si>
  <si>
    <t>Para el cumplimiento al presente Indicador, la SGTT dispuso de una Matriz de Seguimiento Acciones de Articulación de PRB para que las distintas áreas que intervienen en la implementación de los Planes, incluyeran la información sobre las acciones desarrolladas durante el primer trimestre. Para ello, el 11 de marzo de la presente anualidad, se remitieron las indicaciones para el reporte de indicador (Porcentaje de Planes Regionales de Búsqueda que cuentan con acciones de articulación interinstitucional), así como la ficha del mismo y la infografia para mayor precisión. Lo anterior, se realizó por correo con asunto: Indicador 21 del Plan de Acción 2021. 
Según la información proporcionada, se realizaron acciones de articulación en siete (7) Planes Regionales de Búsqueda:
- Plan Regional de Búsqueda San Carlos de Guaroa.
- Plan Regional Caquetá Sur
- Plan Regional Caquetá Centro
- Plan regional de búsqueda de Tumaco.
- Plan regional de búsqueda San Juanito. Secuestros extorsivos asociados al Bloque Oriental de las FARC-EP.
- Plan Cementerio de Facatativá, Cundinamarca.
- Plan de búsqueda de víctimas de desaparición forzada de los Buitragueños en el suroccidente del Casanare.</t>
  </si>
  <si>
    <t>El avance cualitativo fue ajustado de forma acertada  de acuerdo con la retroalimentación realizada por la Oficina Asesora de Planeación
Debido a que la meta fue superada en un 600% para el primer corte, se sugiere evaluar si esto obedece a una victoria temprana o si se requiere ajustar la meta prevista para el indicador, (13/16 PRB con acciones de articulación interinstitucional).
Así mismo, se sugiere evaluar la cantidad de planes regionales sobre los cuales se está haciendo uso de la herramienta de seguimiento con relación a la medición de este indicador, para este caso, la ficha únicamente proyectó tener acciones de artículación con 13 de los 16 previstos y en la herramienta de seguimiento hablan de 30 PRB, de ser requerido un ajuste en la meta, se sugiere solicitar la respectiva modificación con su parte motiva.
Finalmente, se sugiere incluir al interior de los avances cualitativos, los principales logros y dificultades presentados durante el corte, por ejemplo, que oportunidades o fortalezas surgieron a raíz de la medición y de los resultados obtenidos con el relacionamiento con las entidades asociadas en los PRB.</t>
  </si>
  <si>
    <t>22</t>
  </si>
  <si>
    <t>Acuerdos con entidades nacionales e internacionales para la operativización del Plan Nacional de Búsqueda</t>
  </si>
  <si>
    <t>5 convenios o acuerdos nuevos de cooperación técnica internacional suscritos por la UBPD para apoyar la implementación del Plan Nacional de Búsqueda y el Pacto por la Búsqueda.</t>
  </si>
  <si>
    <t>1 convenio o acuerdo nuevo de cooperación técnica internacional suscritos por la UBPD para apoyar la implementación del Plan Nacional de Búsqueda y el Pacto por la Búsqueda.</t>
  </si>
  <si>
    <t>2 convenios o acuerdos nuevos de cooperación técnica internacional suscritos por la UBPD para apoyar la implementación del Plan Nacional de Búsqueda y el Pacto por la Búsqueda.</t>
  </si>
  <si>
    <t>Durante el primer trimestre de 2021 se realizaron gestiones para la firma de acuerdos y convenios con organismos internacionales para el apoyo a la implementación de planes regionales de búsqueda que implementa la entidad. En el trimestre fueron suscritos por la Dirección General los siguientes instrumentos de cooperación:
1. En el mes de enero se suscribe Acta de compromiso de No utilización de los recursos de la actividad con fines políticos, electorales y/o de lucro personal y restricciones legales de apoyo a grupos o personas miembros de grupos ilegales” y la Declaración de Relaciones y Conflictos de Intereses Reales o Potenciales (CDI) por parte de la UBPD y el Management Systems International (MSI) - Programa Colombia Transforma para el desarrollo del proyecto titulado "Microfocalización de lugares de posible enterramiento clandestino de personas desaparecidas forzadamente en Norte de Santander: apuesta de la Sociedad Civil a la implementación del Plan Nacional de Búsqueda de la UBPD” implementado por la Fundación Progresar financiado con recursos de la Agencia de Estados Unidos para el Desarrollo Internacional USAID/OTI.
2. En el mes de febrero se gestiona firma de un Acuerdo entre el Programa de las Naciones Unidas para el Desarrollo (PNUD) y la Unidad de Búsqueda de Personas dadas por Desaparecidas en el  Contexto y en Razón del Conflicto Armado (UBPD), para iniciar la operación del proyecto "Fortalecer la participación de familiares de víctimas y organizaciones de sociedad civil a través de su acompañamiento en la ejecución de un Plan Regional de Búsqueda en el Magdalena caldense que adelantará la UBPD", financiado por la Agencia Catalana de Cooperación al Desarrollo (ACCD). 
Ambos acuerdos facilitan el desarrollo de acciones en favor de la implementación de planes regionales de búsqueda de la UBPD en colaboracion y alianza con organizaciones internacionales y organizaciones de la sociedad civil, contribuyendo a avanzar en el liderazgo de la Unidad en materia de coordinación de acciones de búsqueda en dos territorios donde la entidad ha priorizado su accionar en el periodo de la vigencia y que impulsarán estrategias que contribuyen a la implementación de planes regionales con productos específicos en el caso del proyecto con la Fundación Progresar en Norte de Santander con la microfocalizacion de lugares de enterramiento clandestino que contribuir{an a alimentar el Registro Nacional de Fosas Clandestinas, Cementerios y Sepulturas Ilegales, así como el impulso a los procesos de identificación de personas dadas por desaparecidas y fortalecimiento de la sociedad civil en los planes de búsqueda con el proyecto que se desarrollará en el Magdalena Medio en articulación con el PNUD y organizaciones nacionales como el Equipo Colombiano Interdisciplinario de Trabajo Forense y Asistencia Psicosocial- EQUITAS-, la Fundación para el Desarrollo Comunitario de Samaná -FUNDECOS- y el Centro de Estudios sobre Conflicto, Violencia y Convicencia Social -CEDAT-.</t>
  </si>
  <si>
    <t xml:space="preserve">El indicador se encuentra en estado "sobrecumplimiento", pues se tenía proyectado un (1) acuerdo o convenio gestionado para la UBPD en el periodo y se logró realizar dos (2), acuerdos que favorecen y/o apoyan planes regionales de búsqueda en Norte De Santander y Magdalena Caldense.
Debido al estado subestimado es importante que la dependencia realice el análisis para determinar si debe ajustar la meta proyectada para el año, aunque en valores absolutos dicha sobreestimación es tener solo un (1) acuerdo/convenio más de lo esperado.
Los soportes  adjuntos dan cuenta del reporte de los dos acuerdos.
</t>
  </si>
  <si>
    <t>23</t>
  </si>
  <si>
    <t>Operativización del PNB elaborada y socializada</t>
  </si>
  <si>
    <t>Equipo de apoyo para la operativización del PNB</t>
  </si>
  <si>
    <t>Estrategia de operativización del PBN elaborada y socializada</t>
  </si>
  <si>
    <t>Plan de Trabajo (20%)</t>
  </si>
  <si>
    <t xml:space="preserve">El hito se cumplió satisfactoriamente, se realizaron las siguientes actividades:
i) se constituyo un equipo de trabajo tanto de servidores y servidoras publicas de la entidad como de contratistas; 
ii) se reviso todo el trabajo previamente realizado en la vigencia 2020 (proposito general, cadena de valor, ejercicios de priorización de estategias y lineas de acción, propuestas de facilitación y sistematización de los ejercicios participativos, sistematización de la literatura y fuentes secundarias, herramientas pedagogicas y de socialización, herramientas de mapeo de actores); 
iii) se construyo, se presento y fue aprobado por la DG y la SGTT el plan de trabajo, el cual tiene 6 hitos: i) Encuadre Conceptual y Técnico; ii) relacionamiento con Actores; iii) Diseño del Plan Operativo; iv) Construcción del Mecanismo de Seguimiento, v) Aproximación al costeo de productos y resultados; vi) Validaciones finales y construcción de la primera edición del Plan Operativo de Implementación del Plan Nacional de Búsqueda (PNB). Este plan de trabajo establecía la estrategia de tener al menos tres momentos de participación: i) reuniones bilaterales con entidades y organizaciones estratégicas; ii) encuentros participativos amplios; iii) sesiones de validación de los acuerdos generados. En el primer momento de participación, la implementación del nuevo plan de trabajo requiere: i) realizar la convocatoria a instituciones y organizaciones; ii) construir los insumos en términos de priorización de estrategias y metas para el corto y mediano plazo, de forma que puedan ser utilizarlos en las reuniones bilaterales con entidades y organizaciones; iii) definir las personas que participaran de esos encuentros; iv) sistematizar los acuerdos y conclusiones que surjan de esos encuentros; v) realizar otras tareas que surjan de las reuniones bilaterales.
iv) se construyo una matriz de roles y responsabilidades de entidades y organizaciones en el PNB que nos permitira sistematizar toda la información que surja de los ejercicios participativos, el analisis de las partes interesadas o grupos de interés en el PNB, y la identificación de la potencial participación o aporte de dicho actor en la totalidad del proceso de implementación del Plan Nacional de Búsqueda (PNB) o en alguno de los ejes estratégicos, en el corto, mediano o largo plazo. 
v) se construyo el diseño metodológico de los encuentros participativos amplios y se estableció el cronograma de realización. El objetivo de estos encuentros es lograr la construcción colectiva de consensos sobre roles, responsabilidades y metas de la institucionalidad y de las organizaciones en el marco de la implementación del PNB. El enfoque metodológico se basará en la indagación apreciativa.
vi) se construyó un plan de trabajo para avanzar frente al tema del costeo. El método para lograr una estimación de los costos de la operativización y completa implementación del PNB consiste en la recolección y sistematización de información primaria y secundaria. Esta información organizada permitirá aterrizar a actividades operativas lo definido en las estrategias y líneas de acción del PNB. 
El principal problema que enfrentamos fue la dificultad en concertar espacios de trabajo con los directores tecnicos misionales y/o con otros servidores y servidoras públicas del nivel asesor que estan delegados para el relacionamiento con entidades y organizaciones, y cuyo conocimiento es vital para la construcción de los instrumentos que se utilizaran en las reuniones bilaterales. Lo anterior debido a la apretada agenda de los directores tecnicos misionales, y ademas al hecho que el relacionamiento con entidades y organizaciones no esta centralizado sino que desde múltiples areas y desde diversos equipos se tienen relacionamientos y acuerdos con entidades y organizaciones los cuales necesitamos conocer para ubicarlos dentro del marco del PNB. Ademas de lo anterior todavia existen temas en los cuales la UBPD no tiene una posición estrategica y estas indefiniciones juegan en contra del relacionamiento con entidades y organizaciones. </t>
  </si>
  <si>
    <t>SEGUIMIENTO SEGUNDO TRIMESTRE DE 2021</t>
  </si>
  <si>
    <t>Durante el Segundo trimestre de 2021 se realizaron gestiones para la firma de acuerdos y convenios con organismos internacionales para el apoyo a la implementación de planes regionales de búsqueda que implementa la entidad. En el trimestre se iniciaron las gestiones por la Dirección General de los siguientes instrumentos de cooperación:
1.        Se inicio con la construcción de la CARTA DE ENTENDIMIENTO ENTRE LA UNIDAD DE BÚSQUEDA DE PERSONAS DADAS POR DESAPARECIDAS EN EL CONTEXTO Y EN RAZÓN DEL CONFLICTO ARMADO Y LA SECRETARÍA GENERAL DE LA ORGANIZACIÓN DE LOS ESTADOS AMERICANOS -OEA, A TRAVÉS DE LA MISIÓN DE APOYO AL PROCESO DE PAZ EN COLOMBIA, cuyo objeto es establecer un marco regulatorio con respecto a mecanismos de cooperación entre las Partes y el acompañamiento que la SG/OEA, a través de la MAPP/OEA, podrá efectuar a LA UBPD en el cumplimiento de su mandato, se espera que la carta de entendimiento sea firmada por las partes en el tercer trimestre de 2021.
Con repescto a lo planeado el Equipo de Cooperación tiene un cumplimiento de acuerdo con lo planeado para el segundo trimestre, ademas ha adelantado  gestiones para la firma de acuerdos para el tercer trimestre y seguir cumpliendo con lo planificado.</t>
  </si>
  <si>
    <t xml:space="preserve">Afortunadamente el indicador tuvo un estado de sobrecumplimiento, pues en el primer periodo se habían realizado 2 acuerdos, al no lograr uno aprobado y firmado en este periodo la meta queda en estado adecuado y se ajusta a lo proyectado.
Los soportes dan cuenta del reporte cualitativo informado, respecto a las gestiones para alcanzar un acuerdo con la Secretaría General de la OEA.
Recordamos que para el siguiente periodo se tienen proyectados 2 acuerdos, por lo que es importante garantizar las actividades necesarias para lograr el cumplimiento esperado, evitando así incumplimientos.
</t>
  </si>
  <si>
    <t>1. Como avance para el periodo de reporte se avanzó en la sistematización de entrevistas, se entregó el informe final  de sistematización de entrevistas a representantes de la comunidad internacional sobre valoración de la receptividad y percepción de la UBPD. Se espera en el tercer trimestre de 2021, la jornada de socialización de informe ante la Dirección General.
Con el fin de involucrar a la Comunidad Internacional en la búsqueda de personas dadas por desaparecidas y desarrollar un dialogo fluido con la comunidad internacional se adelantaron para el periodo de reporte las siguientes acciones.
2.        Agencia de Cooperación de Extremadura
Se realizaron 3 reuniones de identificación de necesidades y posibles apoyos: Fortalecimiento técnico para la búsqueda e identificación; búsqueda en frontera; trabajo con el Sistema integral; participación de organizaciones de familiares de PDD radicados en Europa.
3.        USAID
Se sostuvo 1 reunión con la Dirección y los directores de los programas de USAID para presentar necesidades y posibles apoyos. 1 reunión complementaria para dar más insumos sobre necesidades. 
4.        Unión Europea
Se realizó 1 reunión con la Embajadora, el jefe adjunto y el encargado de cooperación para hacer un balance de la cooperación, identificar necesidades y posibles apoyos.
5.        Suecia
Se realizó 1 reunión con la Embajadora, el encargado de cooperación para hacer un balance de la cooperación, identificar necesidades y posibles apoyos. 
6.        GRUC 
Se participo en 1 reunión con 60 asistentes de cooperación para presentar los logros y desafíos de la UBPD, la CEV y la JEP, así como los del Sistema Integral. 
7.        MPTF / PNUD / ACNUDH
Se sostuvieron reuniones para perfilar un nuevo proyecto para el MPTF y la participación de las agencias.
8.        OACNUDH
Coordinación Pactos Buenaventura y Caquetá; Negociación participación en MPTF II; Reunión de balance de la cooperación.</t>
  </si>
  <si>
    <t>Durante el segundo trimestre de 2021, la Unidad de Búsqueda de Personas dadas por Desaparecidas (UBPD) tuvo 1.018 publicaciones de fondo en los medios de comunicación, según los datos proporcionados por la empresa Competencia Plus, encargada del monitoreo y medición de impactos de este mecanismo en la prensa, este contrato inició el 18 de mayo del presente año.
Entre los temas destacados de la Unidad de Búsqueda se incluye la recuperación de cuerpos en Puerto Berrío (Antioquia), los pactos regionales y la entrega de información por parte del antiguo secretariado de las Farc a la UBPD para buscar 55 personas desaparecidas. Esta última información, por ejemplo, generó al menos medio centenar de alertas de publicaciones en medios nacionales, extranjeros y regionales.
Con respecto al origen de las publicaciones, predominan aquellas que se producen en medios nacionales, seguidas por los medios de comunicación regionales y, en último lugar, los medios locales y extranjeros. Vale la pena mencionar que la empresa de monitoreo ha reconocido que no cuenta con las herramientas necesarias para hacer un seguimiento permanente a los medios de comunicación locales y, en algunos casos, no incluye publicaciones producidas en otros países. 
A modo de conclusión, es necesario destacar el aumento en las publicaciones de fondo, así como la presencia creciente -aunque aún no permanente- en medios de comunicación televisivos. También la disminución en las publicaciones negativas. Para conservar esta tendencia se requiere seguir informando, de manera frecuente, sobre las acciones humanitarias en las que avanza este mecanismo, reaccionar ante las coyunturas que lo relacionan y responder con historias a las exigencias de los medios de comunicación para que de esta forma se satisfagan las necesidades de visibilidad que requiere la Unidad de Búsqueda. 
Teniendo en cuenta las cifras obtenidas en el monitoreo y que el indicador se encuentra en sobrecumplimiento, se empezará a trabajar en la proyección de aumento de noticias para solicitar la modificación de la meta anual de este indicador.</t>
  </si>
  <si>
    <t xml:space="preserve">1091 noticias de fondo sobre la gestión y resultados de la UBPD en medios de comunicación nacionales, internacionales, regionales y alternativos. </t>
  </si>
  <si>
    <t>sobre</t>
  </si>
  <si>
    <t xml:space="preserve">En cuanto al Tier (o nivel de relevancia y alcance del medio de comunicación), prevalecen los del Tier 1, es decir, aquellos nacionales que tienen una difusión masiva. Durante el segundo trimestre del año, según Competencia Plus, hubo 524 publicaciones de Tier 1; 81 del Tier 2, y 413 del Tier 3. Cabe resaltar que la OACP suscribió este contrato que inició el 18 de mayo del año en curso.
Los medios de comunicación que cubren con mayor frecuencia a la UBPD son los digitales. Es una tendencia que se mantiene frente al primer trimestre del año. Entre los digitales se incluyen las páginas digitales de El Tiempo y El Espectador, así como Msn.com, que replica de manera textual algunas publicaciones de estos medios tradicionales. Uno de los principales retos para la UBPD es marcar un crecimiento de su presencia en medios televisivos. Mientras que durante el primer trimestre del año hubo 39 publicaciones, durante el segundo trimestre Competencia Plus registró 54. Eso quiere decir que hubo un aumento del 44%. 
Vale la pena destacar que la mayoría de las publicaciones son positivas. A pesar de algunos cuestionamientos a la Unidad de Búsqueda, hay registros muy bajos de noticias negativas. En el primer trimestre el 4,3 % de noticias fue de tono negativo y en el segundo trimestre tal porcentaje cayó a apenas una publicación que equivale al 0,01% del universo de noticias durante este último periodo.
Subrayamos que la Oficina de Comunicaciones y Pedagogía de la UBPD tiene algunas inquietudes frente a los datos entregados por la empresa Competencia Plus: algunos no se incluyen dentro de publicaciones de fondo y hay otras que se registran como de fondo y, a criterio de esta dependencia, si bien están relacionadas con el mandato de la UBPD, no responden a la información que de manera directa o indirecta produce este mecanismo. No obstante, la información que a la fecha nos comparten son los insumos primarios de los cuales podemos partir y, en caso de que esa compañía realice una corrección, se realizará el respectivo ajuste. No obstante lo anterior, la Oficina de Comunicaciones y Pedagogía considera que los datos entregados marcan una importante tendencia sobre el comportamiento de la UBPD en los medios de comunicación.  
A modo de conclusión, es necesario destacar el aumento en las publicaciones de fondo, así como la presencia creciente -aunque aún no permanente- en medios de comunicación televisivos. También la disminución en las publicaciones negativas. Para conservar esta tendencia se requiere seguir informando, de manera frecuente, sobre las acciones humanitarias en las que avanza este mecanismo, reaccionar ante las coyunturas que lo relacionan y responder con historias a las exigencias de los medios de comunicación para que de esta forma se satisfagan las necesidades de visibilidad que requiere la Unidad de Búsqueda. 
Teniendo en cuenta las cifras obtenidas en el monitoreo y que el indicador se encuentra en sobrecumplimiento, se empezará a trabajar en la proyección de aumento de noticias para solicitar la modificación de la meta anual de este indicador.
</t>
  </si>
  <si>
    <t>Avance cualitativo
II trimestre de 2021</t>
  </si>
  <si>
    <t>Retroalimentación Oficina Asesora de Planeación
II trimestre de 2020</t>
  </si>
  <si>
    <t>579 noticias de fondo sobre la gestión y resultados de la UBPD en los medios de mayor impacto en la opinión pública.</t>
  </si>
  <si>
    <t xml:space="preserve">310 noticias de fondo sobre la gestión y resultados de la UBPD en medios de comunicación nacionales, internacionales, regionales y alternativos. </t>
  </si>
  <si>
    <t>256 noticias de fondo sobre la gestión y resultados de la UBPD en los medios de mayor impacto en la opinión pública.</t>
  </si>
  <si>
    <t>El impacto del mes de mayo (912.573) estuvo muy por encima del promedio del trimestre (764.323), esto a pesar de que fue el mes con menos publicaciones en comparación a los otros dos. La diferencia se da especialmente por el impacto alcanzando en Twitter durante este mes. Aunque esto se debe a la combinación de varias estrategias, el impacto se dió pricipalmente por:
1. Campaña: Semana del Detenido Desaparecido #ColombiaContraLaDesaparición.
Específicamente por las publicaciones pedagógicas sobre cómo evitar las desapariciones en el marco de la protesta social y la pieza de la velatón que fue compartida masivamente en esta red social.
2. Las publicaciones y comunicados con el llamado desde la Directora General y desde la entidad para los hechos del pasado no se repitan. La pronta respuesta a propósito de la situación de orden público en Popayán fue una de las publicaciones de gran impacto.  
3. Publicación toma de muestras en el exterior.
Actualmente Twitter es la red social con más impacto. Teniendo en cuenta esto y el crecimiento de Instagram se debe aprovechar estas plataformas y crear estrategias que potencien los resultados y se genere así un impacto exponencial que ayude a tener  mejores resultados en los objetivos planteados por la OACP.
En ese sentido se recomiendan estrategias que integren: a. Influenciadores b. Historias de búsqueda c. Conectar con la coyuntura
Aunque se duplicó el alcance en este trimestre en comparación al trimestre anterior, no hubo un aumento significativo de seguidores. Es importante generar estrategias y pensar el contenido que se publica con el fin de darle un valor agregado a quienes ven las publicaciones que genere una necesidad de seguir la cuenta de la entidad.  
Se ha observado una disminución importante en el impacto de Facebook. Se deben reforzar las estrategias y publicaciones que tienen más alcance en esta red social en donde el público mayor con las víctimas. Las acciones humanitarias con fotografías reales por lo general son las publicaciones con más impacto.
Es importante seguir reforzando los contenidos pedagógicos que puedan ser de interés y compartidos por la sociedad colombiana en su conjunto para darle así visibilidad a la entidad.
Finalmente, es importante mencionar que la OACP ya se encuentra trabajando en la proyección de aumento de seguidores para solicitar el ajuste a la meta anual de este indicador, teniendo en cuenta que con el reporte de este trimestre ya sobrepasamos la meta anual establecida.</t>
  </si>
  <si>
    <t>24342 seguidores en canales digitales de la UBPD</t>
  </si>
  <si>
    <t>28804 seguidores en canales digitales de la UBPD</t>
  </si>
  <si>
    <t>Al igual que los indicadores anteriores a cargo de la OACP, se presenta un aumento significativo del número proyectado, un 118,3% para el periodo y un cumplimiento de la meta anual proyectada, pues ya estamos en el 103,8% siendo apenas la mitad de la vigencia, lo que implica que ya se cumplió con la estimación que se tenía para el 2021.
Aunque el crecimiento del indicador es un descriptor positivo, parece definitivo que nos quedamos cortos en la proyección estimada, por lo que es urgente realizar la solicitud de ajuste del mismo.
Aunque se describen las estrategias utilizadas, puede ser adecuado conocer el análisis de la OACP de tan exitosos números de aumento,  para justificar así la solicitud de aumento y para tratar de estimar una nueva meta.</t>
  </si>
  <si>
    <t>dos (2) convenios o acuerdos nuevos de cooperación técnica internacional suscritos por la UBPD para apoyar la implementación del Plan Nacional de Búsqueda y el Pacto por la Búsqueda.</t>
  </si>
  <si>
    <t>óptimo</t>
  </si>
  <si>
    <r>
      <rPr>
        <b/>
        <sz val="11"/>
        <color theme="1"/>
        <rFont val="Arial Narrow"/>
        <family val="2"/>
      </rPr>
      <t>50%</t>
    </r>
    <r>
      <rPr>
        <sz val="11"/>
        <color theme="1"/>
        <rFont val="Arial Narrow"/>
        <family val="2"/>
      </rPr>
      <t xml:space="preserve">
1. Plan de Trabajo (20%)
2. Resultados del proceso participativo - Trim 2 (30%)</t>
    </r>
  </si>
  <si>
    <t xml:space="preserve">Durante el segundo trimestre se realizaron las siguientes actividades:
1) Se llevaron a cabo todas las reuniones bilaterales planeadas en el plan de trabajo. Estas reuniones fueron con las siguientes entidades: MinSalud, UIA JEP, MinDefensa, Consejeria Presidencial para los DDHH, INMLCF, ANT, CNMH, FGN, OACP, MinJusticia, URT, UARIV, MinInterior, Registraduría, CEV. Tambien se realizaron reuniones bilaterales con las siguientes organizaciones: CCJ, CSOFB, MOVICE, CJL, ASFADDES, CAJAR, Comisión Búsqueda FARC.
2) se llevaron a cabo los siguientes encuentros participativos con: i) familiares víctimas de desaparición forzada; ii) organizaciones de DDHH; iii) organizaciones de mujeres; iv) organizaciones LGTBI; v) organizaciones de los pueblso negros, afrocolombianos, raizales y palenqueros; vi) consejo asesor; vii) familiares en el exterior; viii) familiares víctimas secuestro y miembros de la fuerza pública.
2) se sistematizaron todas las reuniones bilaterales y todos los encuentos participativos.
3) se avanzo en la construcción de la matriz de roles y responsabilidades del PNB.
4) se propuso una estructura de documento final de la fase II del PNB.
5) se realizo una propuesta para abordar la finalización del proyecto.
6) se avanzo en la construcción del componente operativo del PNB.
7) se avanzo en la estimación de los costos asociados a la implementación del PNB.
8) se avanzo en la construcción de la estrategia de seguimiento y evaluación del PNB. 
Los problemas que enfrentamos en este trimestre fueron los siguientes: i) la UBPD no ha logrado definir una estrategia de búsqueda clara que incluya una propuesta de priorización de territorios y actividades, de forma que podamos dialogar con entidades y organizaciones sobre la misma; 2) la realización de las reuniones bilaterales y de encuentros participativos se realizaron de manera presencial en medio del tercer pico de la pandemia que ha sido el mas dificil de todos, y en medio del paro nacional mas grande que ha vivido el país en decada. Esto implico un atraso en el cronograma y la necesidad de sortear múltiples riesgos entre ellos el contagio de los participantes por el coronavirus; 3) hace falta mucha mas coordinación intrainstitucional para que el dialogo hacia el exterior sea mas productivo y provechoso; 4) Existen diferencias de criterio en aspectos estrategicos entre las diferentes areas y equipos de la UBPD. </t>
  </si>
  <si>
    <t>El indicador se encuentra en estado "óptimo" cumpliendo con el entregable esperado para el periodo, el plan de trabajo del proceso de Operativización del Plan Nacional de Búsqueda, se presenta un grueso componente de ac tividades que soportan el trabajo del equipo, además del documento y la presentación.  El plan de trabajo tiene un cronograma que puede facilitar el seguimiento y el proceso lógico de acción.
Como sugerencia para las evidencias y soportes puede ser útil tener las aprobaciones en esta caso de la SGTT y de la Dirección General pero en futuros casos incluso con otras entidades,  tenerlas por escrito, ya sea en un correo, actas o cualquier otro documento.
También los reportes se pueden enriquecer con la descripción de las mesas de trabajo,  reuniones, sesiones de articulación y demás que se hagan, internas y con otras entidades, esto sustentado en los correspondientes reportes de dichas reuniones.</t>
  </si>
  <si>
    <t>El indicador se encuentra en estado "óptimo" cumpliendo con el entregable esperado para el periodo, la sistematización de los resultados del proceso participativo, adicionalmente, se presenta avance en actividades complementarias, es importante revisar las priorizaciones y capacidades pues el componente de entregables para el tercer periodo es bastante amplio, ya que es el documento de operativización, esto teniendo en cuenta que se han presentado retos y obstáculos importantes en el desarrollo del PNB.
Es importante la información respecto a las dificultades de avance, dichas situaciones deben visibilizarse para poder llevar a cabo estrategias que faciliten el cumplimiento de las metas planteadas.
Aunque los soportes son evidencia del reporte de información presentada, sin un listado previo de los encuentros y demás espacios de trabajo no se puede garantizar la completitud de la tarea esperada, es decir, con los listados y soportes entregados debemos entender y asumir que se realizó en su totalidad.</t>
  </si>
  <si>
    <r>
      <rPr>
        <b/>
        <sz val="11"/>
        <color theme="1"/>
        <rFont val="Arial Narrow"/>
        <family val="2"/>
      </rPr>
      <t>40%</t>
    </r>
    <r>
      <rPr>
        <sz val="11"/>
        <color theme="1"/>
        <rFont val="Arial Narrow"/>
        <family val="2"/>
      </rPr>
      <t xml:space="preserve">
* Trimestre 1. Recolección de fuentes de información preliminares y avance en el diseño metodológico para la identificación, documentación e implementación de los aprendizajes pertinentes. - 10%
* Trimestre 2: 1) Diseño metodológico final para la identificación, documentación e implementación de los aprendizajes pertinentes; 2) Recolección, sistematización y analisis de la información para la identificación de aprendizajes colectivos.  - 30%</t>
    </r>
  </si>
  <si>
    <t xml:space="preserve">Durante el segundo trimeste se realizó el diseño metodológico definitivo para identificar, documentar y divulgar los aprendizajes del Proceso de Búsqueda.  Como se mencionó en el anterior reporte, este diseño se definió a partir de la estructuración de un proceso que contempla la identificación de aprendizajes que en el marco de la construcción e implementación del proceso de búsqueda humanitaria que han sido identificados por los servidores y servidoras de la UBPD, especialmente en aquellas acciones desarrolladas en prospecciones, recuperaciones, entregas dignas y reencuentros.  
En terminos de recolección de información se avanzó en:
* Realización de entrevistas: Claudia Figueroa, Carlos Bacigalupo de DTPRI, Lina Ramos y Luz Verónica Pabón de SGTT. Ana Teresa Rueda y Liliana Ariza de los Equipos territoriales y Liz Arévalo de DTPCVED.
* Recolección y organizacion de documentos realizados por diferentes areas o direcciones de la UBPD.
* Formulario de recolección de información para la identificación de los saberes y experiencias de las personas que buscan en el PB.
* Sistematización de los encuentros liderados por la DTPCVED "hablemos de reencuentros" y entregas dignas.
* Paticipación en el Círculo de Saberes de Riosucio. 21 y el 24 de mayo de 2021 en Turbo, municipio del Departamento de Antioquia,
Varios de los insumos que se tienen para el desarrollo de esta actividad son entrevistas y espacios de dialogos, por lo que la sistematización y análisis de esta información se ha realizado de manera paralela. 
A la fecha el mayor desafio de este indicador es la identificación y articulación de varias actividades que realizan otras areas de la UBPD y que son insumo para la documentación de aprendizajes o que en algunos casos son acciones que pueden parecer similares.
</t>
  </si>
  <si>
    <t>El indicador se encuentra en un estado de avance  "óptimo" para est esegundo periodo, el reporte de información da cuenta del diseño metodológico planteado y de la recolección, sistematización y análisis de fuentes de información planteadas.
Al no tener un listado previo de fuentes identificadas a trabajar, no es posible cotejar que se ha realizado la totalidad de las actividades planteadas, más teniendo en cuenta que hay soportes que por confidencialidad no se pueden detallar.
Agradecemos que  el reporte presenta aciertos y/o dificultades en el desarrollo de las acciones del indicador, esto facilita la comprensión de la información y nos enfoca en el objetivo de aprendizaje que también contempla el plan de acción.</t>
  </si>
  <si>
    <t>Se construyó y presentó el procedimiento de flujo de información, teniendo como base el procedimiento editorial diseñado con anterioridad, así como el manual de imagen y estilo. El procedimiento ya fue aprobado por la Jefe encargada de la Oficina, se debe modificar el formato para ponerlo en el solicitado por la OAP y así solicitar su inclusión en el Sistema de Gestión.</t>
  </si>
  <si>
    <t>Se adelantó proceso de licitación pública mediante el cual se buscaba contratar la preproducción, producción y posproducción de piezas audiovisuales para la UBPD, sin embargo, este proceso fue desierto, por lo cual fue necesario realizar este a través de una selección abreviada de menor cuantía, la cual se encontraba en etapa de observaciones para finales del mes de junio.</t>
  </si>
  <si>
    <r>
      <t xml:space="preserve">Los principales aportes e impactos de la estrategia pedagógica en este segundo trimestre son:
</t>
    </r>
    <r>
      <rPr>
        <b/>
        <sz val="9"/>
        <color theme="1"/>
        <rFont val="Arial"/>
        <family val="2"/>
      </rPr>
      <t>Circulos de saberes:</t>
    </r>
    <r>
      <rPr>
        <sz val="9"/>
        <color theme="1"/>
        <rFont val="Arial"/>
        <family val="2"/>
      </rPr>
      <t xml:space="preserve"> En este periodo se avanzó con: 
- Las segundas fases de los Círculos de Saberes de Dabeiba y Riosucio.
- La primera fase del círculo en Samaniego 
- La proyección y gestiones para iniciar los círculos del Bajo Cauca, La Guajira,  Buenaventura y Barrancabermeja.
- Se entregó el documento definitivo de evaluación de los intercambios de Saberes que está en su etapa de Diagramación.
Los círculos continúan demostrando ser un escenario potencial de construcción de confianza y de relacionamiento estratégico, así como un proceso donde el trabajo conjunto fortalece los PRB por el tipo de participantes con los que se cuenta desde la convocatoria hecha en conjunto con los Equipos Territoriales. 
La dificultad que se tuvo para este segundo trimestre fue tanto la Pandemia, lo que llevó a algunas personas a desistir de los círculos dados temas de salud y temas laborales por la precariedad económica de algunas personas participantes. Así como el contexto o la coyuntura del Paro Nacional, que implicó el aplazamiento de estos procesos por cuanto el clima social, y la violencia, corte de vías y demás situaciones presentadas hacían inviable, llevar a cabo acciones de este tipo. 
</t>
    </r>
    <r>
      <rPr>
        <b/>
        <sz val="9"/>
        <color theme="1"/>
        <rFont val="Arial"/>
        <family val="2"/>
      </rPr>
      <t xml:space="preserve">
Desarrollos pedagógicos:</t>
    </r>
    <r>
      <rPr>
        <sz val="9"/>
        <color theme="1"/>
        <rFont val="Arial"/>
        <family val="2"/>
      </rPr>
      <t xml:space="preserve"> Continuó la construcción de piezas comunicativas con el objetivo descrito en el trimestre anterior llevando a cabo las presentaciones del proceso de identificación y genética en conjunto con el equipo de diseño, así como la presentación del PNB para ser utilizada por los equipos territoriales y/o servidores que trabajan estos temas con diferentes actores en el territorio. Se entregó por otra parte, la propuesta del Guión de Entregas Dignas para diferenciar las competencias institucionales que está en etapa de ajustes para su aprobación y realziación y se retroalimentó la cartilla de Participación que aterriza de manera más concreta y lúdica los lineamientos de participación. Trabajando también, en una cartilla para la comprensión de los PRB que está en su etapa de ajustes. La dificultad tuvo que ver con los tiempos de articulación entre las dependencias de la UBPD y la misma coyuntura del Paro Nacional.
</t>
    </r>
    <r>
      <rPr>
        <b/>
        <sz val="9"/>
        <color theme="1"/>
        <rFont val="Arial"/>
        <family val="2"/>
      </rPr>
      <t>Espacios de pedagogía:</t>
    </r>
    <r>
      <rPr>
        <sz val="9"/>
        <color theme="1"/>
        <rFont val="Arial"/>
        <family val="2"/>
      </rPr>
      <t xml:space="preserve">  Los espacios de pedagogía realizados en este segundo trimestre contribuyeron a aclarar el mandato de la Unidad de búsqueda, su alcance, el universo de personas que busca y los caracteres humanitario y extrajudicial como componente del Sistema Integral para la Paz y sus diferencias con los demás mecanismos, competencias y especificidades. Lo que motivó también las solicitudes de búsqueda de algunas personas en estos territorios y la articulación con los equipos territoriales de autoridades, mesas de víctimas, la academia y otros actores claves sobre cómo funciona la UBPD y sus especificidades en la búsqueda como entidad Humanitaria y Extrajudicial. Por una parte, se llevaron a cabo espacios en recorrido por el Bajo Cauca Antioqueño (Caucasia, Zaragoza, Tarazá, Cáseres y el Bagre), en Mistrató Risaralda y en Montelíbano (La Rica y San Cipirano) con mesas de víctimas, personas buscadoras y autoridades locales y espacios de pedagogía virtuales con las Alcaldías de Chiscas y El Espino. Por otro lado, se llevaron a cabo espacios con universidades de manera virtual con la UNAL, con la Javeriana, con el sistema Universitario del eje cafetero y con la fundación Gilberto Alzate Avendaño, y finalmente se llevaron a cabo espacios de pedagogía con la Unión Sindical de Directivos docentes del departamento de Antioquia.
En varios de los espacios se pudo articular el mecanismo con los demás mecanismos del Sistema lo cual permite profundizar y aclarar de mejor manera las competencias y motivar a su vez por esta comprensión la participación con la UBPD, así mismo este tipo de espacios presenciales y esta pedagogía, permite bajo la comprensión del proceso acercar el mecanismo y comenzar un relacionamiento sobre la confianza con lo que en algunos de estos espacios se contó con el inicio de solicitudes de Búsqueda para los equipos territoriales, por otra parte en los espacios universitarios, permite comprender y dimensionar mejor no solo la forma de funcionamiento del mecanismo sino que permitió contar con participantes de los círculos de saberes en ellos para así mismo servir de un escenario de sensibilización sobre los hechos de la desaparición y la necesidad de la búsqueda. Es importante reconocer que si bien los espacios de pedagogía es una tarea más encargada o delegada a los equipos territoriales, como parte de la dinámica de la estrategia de desarrollos pedagógicos a partir de las necesidades identificadas y por la experiencia del equipo en ello, son espacios que se han acompañado, tanto técnica como presencialmente y donde la OACP ha seguido apoyando estos escenarios desde sus presentaciones y dinámicas cuando le ha sido requerido.
Una de las dificultades pero también oportunidades tiene que ver con el tipo de población de buscadores en los territorios, que carecen muchas veces de habilidades y posibilidades para la virtualidad, entonces estas pedagogías no son las que mejor funcionan y esto obliga a ser creativos, y ajustar tiempos y metodologías para llevar a cabo los espacios con los respectivos cuidados como se tuvieron, pero donde justamente por la razón contraria, en otros escenarios donde la virtualidad puede ser una fortaleza también se aprovechó con las universidades para fortalecer con ellos el proceso. Existe la necesidad de este tipo de pedagogía sobre todo en territorios donde no hay Equipos Territoriales y/o las duplas están sobrecargadas con lo cual son espacios importantes de ampliar y seguir acompañando como oficina.
</t>
    </r>
    <r>
      <rPr>
        <b/>
        <sz val="9"/>
        <color theme="1"/>
        <rFont val="Arial"/>
        <family val="2"/>
      </rPr>
      <t xml:space="preserve">
SIVJRNR en adelante Sistema Integral para la Paz: </t>
    </r>
    <r>
      <rPr>
        <sz val="9"/>
        <color theme="1"/>
        <rFont val="Arial"/>
        <family val="2"/>
      </rPr>
      <t>Se continuó el trabajo sobre la estrategia pedagógica del Sistema Integral para la Paz con los demás mecanismos, aportando al documento que se está construyendo y participando de los espacios de concertación de la estrategia, con la retroalimentación del Legado de la CEV y el análisis y aportes para los oferentes del Kit Pedagógico. Las dificultades tienen que ver con las agendas de los tres mecanismos y las entregas y tiempos de la consultoría por cooperación que por tiempos cuenta con poco tiempo para entregar todos los resultados pero al mismo tiempo los ajustes y revisiones de los mecanismos por tiempos no terminan de encontrar una dinámica más expedita.
Finalmente, se compartirá el documento de la Estrategia de Pedagogía  2021 para que pueda ser revisada por ustedes, adicionalmente mencionar que los soportes de todas las actividades mencionadas se encuentran alojados en el drive de la OACP, en la carpeta correspondiente a los informes periódicos como son el SPI, Plan Operativo, entre otros.</t>
    </r>
  </si>
  <si>
    <t xml:space="preserve">En relación al posicionamiento de la desaparición y la importancia de la búsqueda en la agenda pública, durante el segundo trimestre del 2021, la Oficina Asesora de Comunicaciones y Pedagogía trabajó activamente en la divulgación de pronunciamientos de la Directora General y demás mensajes claves relacionados con la prevención de la desaparición en el marco de las protestas sociales desarrolladas en el país.
Mediante este trabajo se buscó llevar a la sociedad en general a reflexionar acerca de la manera como las dinámicas sistemáticas de desaparición podrían repetirse si no estábamos al tanto. Para esto se difundieron piezas gráficas, se desarrollaron boletines de prensa y se realizaron foros explicando los modos para realizar la activación del mecanismo de búsqueda urgente y demás alternativas para prevenir la desaparición en la actualidad. Dentro de los principales retos se encontró el relacionamiento interinstitucional con organizaciones internacionales para la difusión de mensajes.
Se han realizado y difundido campañas en fechas conmemorativas a través de los canales digitales como la conmemoración del Día de la Niñez, la conmemoración del Día Internacional contra la Homofobia, la Semana del Detenido-Desaparecido, el Día de la madre, Día Nacional de la Afrocolombianidad, Bojayá 19 años. Se realizó la publicación en redes sociales del Encuentro Territorial de Reconocimiento a la Verdad del Pueblo Negro de la Región Caribe e Insular: Invisivilización, Conflicto, despojo y resistencias y la Presentación pública del informe sobre desaparición forzada "Desde el exilio seguimos buscando sus voces, nuestras memorias"
Se continúa con la actualización permanente de los calendarios: https://docs.google.com/spreadsheets/d/17IY3keFy4zn4kmkO93gSiQccJJszPfF3/edit#gid=450942889 
https://docs.google.com/spreadsheets/d/1FukCJwEvhsWMafKR4EF3828I942v6FM2hcTzwAJSfqA/edit#gid=0 </t>
  </si>
  <si>
    <t xml:space="preserve">
Durante el segundo trimestre del 2021, la oficina asesora de comunicaciones ha velado por acompañar y visibilizar el mayor número de acciones humanitarias desarrolladas por las direcciones misionales y los equipos territoriales, al igual que los espacios de visibilización, participación e incidencia de la Dirección General.
El desarrollo de estas actividades ha traído consigo el reto de la reorganización y redistribución de cargas a partir del análisis contextual de las acciones humanitarias que se están llevando a cabo. Adicionalmente, esta labor ha llevado a que se continúe el fortalecimiento en las relaciones establecidas entre las asesoras políticas de la Dirección General y la Oficina Asesora de Comunicaciones y Pedagogías. Con la puesta en marcha de estos ajustes y el acompañamiento realizado, la OACP ha logrado que el número de impactos y la visibilidad de la UBPD en medios de comunicación sea cada vez mayor. Se cuenta con registros fotográficos, audiovisuales y de texto de cada acción humanitaria que ha desarrollado la UBPD y que la OACP ha acompañado. Estos recursos se han utilizado como insumo para realizar publicaciones en redes sociales y elaborar piezas comunicativas cada vez que fue necesario.
Se diseñó y aprobó la propuesta de cubrimiento de las siguientes acciones humanitarias:
Entrega digna en Pereira
Toma de muestras, prospección y recuperación en Curvaradó
Entrega digna en Ibagué
Toma de muestras Sincelejo
Entrega información FARC</t>
  </si>
  <si>
    <t xml:space="preserve">
 Durante el segundo trimestre de la vigencia, la Oficina Asesora de Comunicaciones y Pedagogía, de la mano con las asesoras de relacionamiento político de la Dirección General, trabajaron la realización y divulgación de la suscripción de los Pactos Regionales por la Búsqueda de las Personas Desaparecidas y el Acto Público de suscripción del Pacto Nacional por la Búsqueda en Bogotá el día 7 de abril. Una estrategia de incidencia y relacionamiento mediante la cual la UBPD busca sumar esfuerzos y compromisos relacionados con la búsqueda de las personas desaparecidas por parte de diferentes instituciones y administraciones municipales y departamentales.
Dentro de los retos que ha presentado el desarrollo de esta actividad se encuentra el asumir los días de aislamiento sugeridos por la UBPD después de un comisión en terreno, pues el número de personas con las que cuenta la oficina y la cantidad de pactos realizados no siempre permite que las personas que están a cargo de acompañar esta estrategia puedan hacerlo.</t>
  </si>
  <si>
    <t xml:space="preserve">Para el presente año, se plantearon como acciones de rendición de cuentas el diálogo general, el lanzamiento del landing (agosto) y una actualización del mismo (noviembre), ambos con envíos masivos por correo electrónico a la base de datos. 
- El diálogo general “Buscamos contigo” de rendición de cuentas se realizará en julio según los acuerdos con la dirección general y la oficina de Planeación. Por lo pronto, la estrategia debe ser actualizada con base a la propuesta inicial para ser enviada a aprobación de la dirección general. 
Es clave relanzar el formulario de consulta a la ciudadanía, que había sido avalado por la oficina de Planeación, y que este aporte a la consolidación de los contenidos, si bien se acordó que las cinco líneas estratégicas planteadas por la dirección general serán a la columna vertebral. Para ello, el formulario se envió a revisión de Carolina Hoyos el 8 de junio. Adicionalmente, es clave tener en cuenta algunas preguntas que han surgido en espacios pedagógicos para la definición de los contenidos del diálogo y que fueron remitidas por Luisa Florez. 
- Por otro lado, se recomienda revisar un cronograma de actividades para el lanzamiento del landing page, que inicialmente se había proyectado para agosto. Si bien todos los contenidos del front están listos, así como los recursos interactivos, sería clave revisar si esto responde con las apuestas de la dirección general para 2021 que tienen 5 ejes estratégicos como su guía principal para dar cuenta de los resultados de la entidad.
Una vez definida la continuidad de la estructura o su ajuste, es clave acordar con la oficina de Planeación una fecha para la entrega de información y solicitar a los equipos misionales la información que permitiría la construcción de los artículos pendientes que están a la espera de las definiciones de las direcciones misionales desde finales de 2020. Todos los avances del landing se encuentran en la carpeta compartida de drive. 
</t>
  </si>
  <si>
    <t>Los principales aportes e impactos de la estrategia pedagógica en este segundo trimestre son:
La continuidad en la construcción de las herramientas pedagógicas con otras direcciones como los son: las presentaciones con la Dirección de Prospección (Genética e Identificación), la presentación del Plan Nacional de Búsqueda y su retroalimentación, la construcción y aportes tanto con la cartilla de participación como con la construcción de la cartilla para los PRB de búsqueda y el desarrollo Interdirecciones del trabajo pedagógico con los familiares en el exilio, hasta la presentación de la primera versión del Micrositio con ellos para su retroalimentación. han permitido concretar y materializar en este trimestre acciones, insumos y herramientas bajo los intereses de la dirección en la divulgación de los PRB y para los aportes de información, solicitudes de búsqueda por la comprensión del mecanismo y las lógicas de participación que este tipo de herramientas facilitan, y aterrizan desde las complejidades y particularidades de las acciones humanitarias o los otros documentos que sin eso podrían ser muy poco asimilables por los diferentes actores interesados en nuestra labor.
Finalmente es de resaltar el trabajo pedagógico dada la coyuntura con el Paro Nacional por las posibles nuevas desapariciones ocurridas, para incidir en el marco de las Garantías de no Repetición en la prevención de las desapariciones a partir de los contenidos y las acciones desarrolladas en el marco de la Velatón, la presentación de prevención y los mensajes que la misma dirección a instalado en pronunciamientos contundentes que sin comprometer su neutralidad e imparcialidad ha dejado claro en la coyuntura.
Finalmente, se compartirá el documento de la Estrategia de Pedagogía  2021 para que pueda ser revisada por ustedes, adicionalmente mencionar que los soportes de todas las actividades mencionadas se encuentran alojados en el drive de la OACP, en la carpeta correspondiente a los informes periódicos como son el SPI, Plan Operativo, entre otros.</t>
  </si>
  <si>
    <t>Esta actividad finalizó el  trimestre anterior.</t>
  </si>
  <si>
    <t xml:space="preserve">Esta actividad finalizó en el presente trimestre.
Se resalta la dificultad en la convocatoria que ha sido persistente en este proceso de caracterización de la cultura e identificación de las transformaciones necesarias para una cultura que sea coherente con la misionalidad de la entidad. Esta situación se presenta debido a la carga laboral de servidoras y servidores quienes señalan no contar con tiempo para la participación voluntaria en los espacios convocados. En todo caso es igualmente destacable la participación constante de servidores y servidoras que se mantuvieron de manera constante en el proceso y que gracias a ello se construyeron las estrategias de transformación que a la fecha se encuentran en implementación.
</t>
  </si>
  <si>
    <t>Las actividades se han venido realizando conforme lo estipulado en el cronograma de trabajo acordado con la Consultoría. Sin embargo, debido a circunstancias ajenas a la misma, se han presentado retrasos en la ejecución de los ciclos de implementación de las 2 estrategias de transformación priorizadas. Esto ha implicado que el producto final correspondiente al informe de implementación y las recomendaciones sufrirá un retraso y se entregará a finales del mes de julio.</t>
  </si>
  <si>
    <t xml:space="preserve">Esta es una actividad surgida en 2020 y que continua en 2021. En el último informe trimestral de 2020 se informó que la Mesa de Trabajo entre el Grupo de Gestión Documental y la SGTT no se llevaría a cabo por razones ajenas a la OGC, indicando que se retomaría en 2021. No hay una programación de actividades con los Grupos de la SAF porque lo establecido es que el acompañamiento se realizaría a los Grupos de: 1). Gestión Documental en las acciones que se vayan definiendo con la SGTT y; 2). Servicio al Ciudadano en la implementación de acuerdos hechos con la SGTT, también enviados a la OAP en el último informe trimestral de 2020.  
En cuanto al tema de Gestión Documental se avanzó en la revisión del documento sobre preguntas frecuentes y en el instructivo sobre tips de gestión documental. Dos desafíos en la relación entre el Grupo que lidera el tema en la SAF y enlaces en el área de la SGTT han sido: 1). La construcción y fortalecimiento de la confianza; 2). La claridad en roles y competencias de las partes y respecto al tema, entendiendo que el liderazgo y la función está en el Grupo que hace parte de la SAF. Para ello se llevó a cabo una reunión con todas las personas involucradas –en el Grupo y en la SGTT- gestionada y facilitada por la OGC, y con participación adicional de las Jefas de Área, Gina Chappe y Lina Ramos. Se afirmó que la función sigue estando en el Grupo que está en la SAF y que a quienes son enlaces en la SGTT les corresponde realizar actividades siempre previa coordinación y articulación con el mismo.  
En cuanto al tema de Servicio al Ciudadano se han realizado: i) Dos reuniones de seguimiento a los acuerdos hechos entre el Grupo que lidera e tema dentro de la SAF y la persona referente al interior de la SGTT; ii). Las gestiones y planificación de una reunión entre las partes antes mencionadas, las jefas de área –Lina Ramos y Gina Chappe-, la Directora General, su grupo de asesores, y la OGC para socializar situaciones relativas a la gestión de PQRSD que están trayendo dificultades en la implementación unificada de prácticas institucionales sobre el tema, mostrando el impacto de dichas situaciones, y establecer acuerdos realistas con los que pueda comprometerse la Directora General y su grupo de asesores.  
Adicionalmente, y derivado de las reuniones de coordinación en temas de relacionamiento que lidera la Directora de la OGC, en las que hay participación de la OACP, las consultoras de Comunicación para la Paz y las consultoras de Cultura Organizacional, con la líder del Grupo de Servicio al Ciudadano y la referente del tema en la SGTT se comentó el manual para gestión de crisis internas que está en elaboración en la OACP; en particular lo referente a posibles escenarios de crisis relacionados con manejos de PQRSD.  
Se adjuntan los siguientes soportes: 
20210421_ Mesa de Trabajo GD SAF SGTT
20210421_ Revision Documento Preguntas Frecuentes GD
20210422_ Seguimiento acuerdos mesa de trabajo SC
20210503_ Relacionamiento Gestión Documental-Memorando SGTT
20210503_ Seguimiento Acuerdos Mesa de Trabajo SC
20210510_ Acuerdos Mesa de Trabajo SC
20210510_ Reunión tips sobre Gestión Documental
20210518_ Seguimiento a acuerdos mesa de trabajo SC
20210518_ Seguimiento Acuerdos Mesa de Trabajo SC
20210615_ Preparación reunión Directora+ asesoras_es
</t>
  </si>
  <si>
    <t xml:space="preserve">Se llevó a cabo la jornada de sensibilización sobre el mandato de la Unidad con el grupo de correspondencia. Fue una jornada de medio día donde se expusieron antecedentes del conflicto colombiano, de la creación de la UBPD y se enfatizaron en las características humanitaria y extrajudicial de la entidad, así como en los principios humanitarios que la sustentan. En menor medida, y en concordancia con los contenidos anteriores, se entregaron recomendaciones para el manejo de la correspondencia. Los contenidos presentados y el conocimiento de la expositora de la OGC fueron bien evaluados. No así el tiempo que resultó mucho para el grupo de correspondencia. Sin embargo, previamente en la planeación de la jornada, junto con la líder del Grupo de Gestión Documental de la SAF, se definió unir a todo el grupo –porque eran pocas personas- en una sola sesión para no afectar la prestación del servicio. Este comentario, más otros realizados por acompañantes de la sesión –integrantes de la OGC y Servicio al Ciudadano- respecto a hacer las jornadas más interactivas serán tomados en cuenta para los próximos encuentros de sensibilización con las personas de aseo y cafetería, vigilancia y conducción. 
Se realizaron las primeras reuniones de planeación, con el Grupo de Gestión Administrativa de la SAF y de Servicio al Ciudadano, para llevar a cabo las jornadas de sensibilización con los últimos grupos antes mencionados. Se realizó una entrevista preparatoria con parte del personal de aseo y cafetería del nivel central. Está pendiente el agendamiento otra entrevista con el personal pendiente; así como con las personas de vigilancia y conducción. Está pendiente la planeación de las entrevistas preliminares y las jornadas de sensibilización en el ámbito territorial. 
Esta parte de la actividad ha tenido retrasos en razón a que se ha priorizado la agenda de trabajo con los ET en el marco de las caracterizaciones y en razón a que las planeaciones de dichos equipos están sujetas a múltiples prioridades, relativas a las acciones de búsqueda y de trabajo con otras áreas. Por tanto, la selección de fechas depende más de su agenda que de un ejercicio de concertación lo cual es entendido por la OGC. 
En el POA las principales actividades de sensibilización están previstas para julio de 2021. Esto da un margen de tiempo para poner el día la acción en general, tanto en el nivel nacional como territorial. Lo que incluye aterrizar la programación solicitada por la OAP contemplando que las sensibilizaciones con el personal de vigilancia y conducción pueden tomar más tiempo en desarrollarse debido a actividades de los ET que no siempre son conocidas previamente y del todo por la OGC. 
Se adjuntan los siguientes soportes: 
20201048_ Presentación sensibilizacion con terceros 472
20210428_ PREPARACIÓN -Socialización aspectos claves mandato UBPD con terceros actores
20210430_ Preparación reunión 10 de mayo-socializacion mandato
20210510_ Segunda reunion preparacion sensibilización
20212104_Reunión sensibilización con terceros grupo 472
Guion metodológico entrevista preliminar grupo de aseo y cafeteria
</t>
  </si>
  <si>
    <t>Se hizo una campaña de expectativa para la convocatoria al proceso de formación. También una jornada de presentación previa de los propósitos y contenidos de la formación. La Directora General apoyo el proceso de convocatoria. Finalmente se inscribieron más de 80 personas. Está pendiente cruzar los listados de inscripciones con las fechas y personas inscritas en actividades de capacitación. El cronograma de trabajo no presenta variaciones sustanciales. 
Se adjuntan los siguientes soportes:
20210527_ Correo cierre de inscripciones
20210610_ Anexo 3 - Socialización Programa de Formación CPP
Documento de diseño temático y metodológico del proceso de formación</t>
  </si>
  <si>
    <t>Están discutidas las bases para la construcción del sistema de manejo de conflictos. En total, tanto para este sistema como para el de manejo de conflictos, están inscritas 40 personas que quieren participar en su construcción. Próximamente se hará la revisión del listado de personas para asegurar que no haya desbalances al interior de las áreas, en responsabilidades laborales. El cronograma de trabajo no presenta variaciones sustanciales. 
Se adjuntan los siguientes soportes:
Bases de diseño de los sistemas colaborativos+ Diana</t>
  </si>
  <si>
    <t>Durante el segundo trimestre se realizaron los siguientes espacios de dialogo UBPD. 
1. El día 19 de mayo de 2021 se llevó a cabo la presentación de la "Propuesta Integral de Búsqueda a partir de Cadáveres. Caso Tumaco" que estuvo a cargo de Helka Quevedo. En esta oportunidad se presentó un trabajo colectivo realizado a lo largo de un año con información tanto el proyecto de impulso a la identificación de la DTPRI como de la información aportada por las DTM y los ET.
2. Apoyo en tres jornadas de intercambio sobre reencuentros realizadas por la DTPCVED que se realizaron los días 24, 26 y 31 de mayo. En la primera de esas jornadas se discutió sobre la competencia de la UBPD en el caso de los reencuentros, en la segunda se compartieron miradas sobre la experiencia en sí misma, y en la tercera se resaltaron los aprendizajes y el dialogo social generado. El apoyo de la OGC en estos espacios consistió en el diseño metodológico y en la sistematización y recolección de aprendizajes y recomendaciones.
3. Apoyo en el espacio de dialogo de intercambio de saberes y experiencias en entregas dignas realizada el día 4 de junio, realizadas por la DTPCVED. En esta jornada intercambiamos saberes y experiencias alrededor de la articulación interinstitucional al momento de las entregas dignas, la experiencia de los servidores públicos de la UBPD en el marco de este proceso y la articulación interna, y los retos y desafíos en el dialogo con las familias. El apoyo de la OGC en estos espacios consistió en el diseño metodológico y en la sistematización y recolección de aprendizajes y recomendaciones.
4. Finalmente el cuarto espacio de dialogo se llevó a cabo el día 24 de junio y consistió en una jornada abierta de discusión sobre los objetivos, resultados y potencialidades del proyecto de impulso a la identificación que lidera la DTPRI de la UBPD. 
Estos espacios de dialogo son muy valiosos pues permiten aprovechar la riqueza de visiones, enfoques y opiniones que existen en la UBPD. También permiten recoger y sistematizar los aprendizajes del trabajo realizado y discutir los retos y desafíos que enfrenta la entidad.  Hacia el futuro es importante estar más articulados con otras áreas pues la UBPD viene realizando múltiples espacios al respecto y podría ser interesante tener una sola estrategia clara al respecto.
Soportes:  
*    Presentación de la "Propuesta Integral de Búsqueda a partir de Cadáveres. Caso Tumaco": invitación, video del encuentro, listado de asistencia
*    Espacios de dialogo "hablemos de reencuentro": teniendo en cuenta que el espacio fue liderado por la DTPCVED no se adjuntan soportes del encuentro (videos, listados de asistencia). La OGC realizó un documento sobre la experiencia que se encuentra en revisión por parte de la DTPCVED por lo cual no se adjunta; sin embargo, enviamos pantallazo de la ubicación del archivo.
*   Espacio de dialogo "intercambio de saberes y experiencias en entregas dignas": teniendo en cuenta que el espacio fue liderado por la DTPCVED no se adjuntan soportes del encuentro (videos, listados de asistencia). La OGC realizó un documento sobre la experiencia que se encuentra en revisión por parte de la DTPCVED por lo cual no se adjunta; sin embargo, enviamos pantallazo de la ubicación del archivo.  
*    Dialogo sobre proyecto de impulso a la identificación que lidera la DTPRI:  video del encuentro, listado de asistencia y nota.</t>
  </si>
  <si>
    <t xml:space="preserve">En la construcción del glosario, a 31 de junio de 2021 se cuentan con 231 términos propios de la búsqueda humanitaria y extrajudicial. 158 de ellos con una definición final, 23  en proceso de construcción, 29 sin tiene definicion y 30 para eliminar.
Soporte: 2021-06-10 Glosario.xlsx
Se actualizó el documento del glosario básico que irá en la página web de la UBPD. Se espera revisión de la dirección general.
Soporte: Glosario básico Modificado NAH 20210525.docx
</t>
  </si>
  <si>
    <t xml:space="preserve">El trimestre pasado se compartieron los archivos y la página web con el web master (OACP) para alojarlo en la intranet, luego de esto el Webmaster identificó un problema con el formulario de inscripción para ingresar visualisar el directorio, su compromiso fue encontrar un formulario de inscripción más adecuado que no genere inconvenientes.
Hasta el momento, tuve conversaciones con el webmaster donde me comentaba los avancesque tuvo encontrando  una mejor plataforma y comentó que se encontró una plataforma mejor en donde crear el formulario del directorio, luego de esto se pensaba subir el directorio en la Intranet, sin embargo,  no se ha recibido información sobre los los avances en este sentido. La continuidad de las acciones de este actividad depende de la implementación del direcotorio en la intranet. 
Se adjuntan como soportes los correos y conversaciones que se han tenido con él </t>
  </si>
  <si>
    <t>Avances en ADQUISICIONES:en el primer trimestre del año se incluyeron 22 nuevos libros al Centro Documental Aluna. Se adjunta una tabla con todas las adquisiciones desde el año 2020.
Avances en CATALOGACIÓN: Se avanzó en la catalogación del centro documental Aluna, se terminó de catalogar todos los libros del CNMH. Actualmente se cuenta con 127 registros de aproximadamente 300.
Soporte: BC Aluna copia 2021-07-06.xlsx
PRESTAMO: Se realizaron 10 préstamos en el periodo asignado
DIVULGACION LIBRO DE LA SEMANA: se realizó y publicó 4 infografías sobre el libros recomendados para leer. Soporte: se adjuntan 4 imágenes en formato .jpg</t>
  </si>
  <si>
    <t>Durante el segundo trimestre  se desarrollaron las siguientes acciones: 
•        Via 1:  se contrató al Observatorio de Paz y Conflicto (OPC) de la Universidad Nacional de Colombia para el apoyo a la OGC y la grupo Servicio al Ciudadano en la actividad de caracterización de particularidades, necesidades y expectativas de 9 grupos de interés con los que interactúa la UBPD,  y  para diseñar e implementar metodologias e instrumentos para evaluar la percepción de los mismos frente a las respuestas que brinda la UBPD.  De manera conjunta, OGC - Servicio al Ciudadano - OPC, se avanzó en el diseño de un plan de trabajo y cronograma para el desarrollo del contrato, asi como en la propuesta de implementación y los instrumentos para identificar y evaluar la percepción del grupo de interes: personas que participaron en el conflicto como integrantes de una organización armada frente a las respuestas que brinda la UBPD, asi mismo, se entregaron dos mapas interactivos sobre los grupos de interes con los que se relaciona la UBPD.  A la fecha el OPC avanzó en la recolección y analisis de la información que da cuenta de la percepcion de las personas que participaron en el conflicto como integrantes de una organización armada frente a las respuestas que brinda la UBPD.  Se avanzó en el diseño de la metodologia e instrumentos para evaluar la percepción de 9 grupos de interes y en la propuesta de implementación para la caracterización de 4 grupos de interes (notariado y registro, poder judicial, entes de control y corporaciones publicas)  El documento de analisis de percepción, las propuestas de implementación, así como las metologias e instrumentos de evaluación de percepción  un se encuentran en revisión y ajustes por parte de la UBPD, por lo cual no se adjuntan.
•        Vía 2: Junto a la DTPCVED se construyeron los dos instrumentos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Un instrumento tipo cuestionario y una cartilla que será diligenciada por personas que buscan participante de un taller.
Se adjunta como soporte:
1.       Plan de trabajo y cronograma
2.       Propuesta de implementación e instrumentos para  evaluar la percepción del grupo de interes: personas que participaron en el conflicto como integrantes de una organización armada frente a las respuestas que brinda la UBPD.
3.  Documento con los links de acceso a los mapas interactivos.
4.  Pantallazo donde se encuentran las entrevistas realizadas para  identificar y evaluar la percepción del grupo de interes: personas que participaron en el conflicto como integrantes de una organización armada frente a las respuestas que brinda la UBPD.  Dada la confidencialidad y seguridad de la información no se adjuntan las entrevistas.
5. Instrumentos (cuestionario y cartilla)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t>
  </si>
  <si>
    <t>Existe una metodología de intercambio entre el CICR y la UBPD centrada en el fortalecimiento de la participación de personas que buscan durante el proceso de búsqueda. El intercambio se hará en cuatro (4) ciclos, en una modalidad mixta -sesión de introducción virtual, contenido principal presencial, sesión de seguimiento virtual-. Y estará dirigido principalmente a Equipos Territoriales, con menor participación de las Direcciones Técnicas Misionales. La planeación y diseño contó con la participación de la DPCVED, la SGTT, la OGC y el equipo SMAPS del CICR. Esta acción se inscribe en las acciones marco que desarrollan el CICR y la UBPD para fortalecer los procesos de búsqueda. La planeación y la comunicación a tiempo han sido fundamentales para adelantar esta actividad. 
Se adjuntan como soportes:
20210428_acta intercambio_CICR_OGC_DTPCVED
20210428_Segunda temporada intercambio CICR UBPD
20210512_ Revisión Lineamientos Participación - Definición de temáticas ciclo 2 CICR
20210512_acta intercambio_CICR_OGC_DTPCVED
20210610_acta CICR UBPD
20210610_Conversación sobre metodología segundo ciclo articulación CICR
20211106_  Revisión temas operativos Formación CICR</t>
  </si>
  <si>
    <t>En el segundo trimestre del año se avanzó en la recolección de información útil para la memora institucional.
Se entrevistó a: Claudia Figueroa, Carlos Bacigalupo de DTPRI, Lina Ramos y Luz Verónica Pabón de SGTT. Ana Teresa Rueda y Liliana Ariza de los Equipos territoriales, y se hazo un diálogo corto con Liz Arévalo de DTPCVED.
Se recibió información de la Oficina asesora Jurídica.
Este trimestre se completó la estructura de la memoria institucional 2021.
Soporte: Estructura Memoria Institucional.docx</t>
  </si>
  <si>
    <t>Durante el segundo trimeste se realizó el diseño metodológico definitivo para identificar, documentar y divulgar los aprendizajes del Proceso de Búsqueda.  Como se mencionó en el anterior reporte, este diseño se definió a partir de la estructuración de un proceso que contempla la identificación de aprendizajes que en el marco de la construcción e implementación del proceso de búsqueda humanitaria que han sido identificados por los servidores y servidoras de la UBPD, especialmente en aquellas acciones desarrolladas en prospecciones, recuperaciones, entregas dignas y reencuentros.  
En terminos de recolección de información se avanzó en:
* Realización de entrevistas: Claudia Figueroa, Carlos Bacigalupo de DTPRI, Lina Ramos y Luz Verónica Pabón de SGTT. Ana Teresa Rueda y Liliana Ariza de los Equipos territoriales y Liz Arévalo de DTPCVED. Esta actividad se realiza de manera conjunta con la actividad de memoria.
* Recolección y organizacion de documentos realizados por diferentes areas o direcciones de la UBPD.
* Formulario de recolección de información para la identificación de los saberes y experiencias de las personas que buscan en el PB.
* Sistematización de los encuentros liderados por la DTPCVED "hablemos de reencuentros" y entregas dignas.
* Paticipación en el Círculo de Saberes de Riosucio. 21 y el 24 de mayo de 2021 en Turbo, municipio del Departamento de Antioquia,
Varios de los insumos que se tienen para el desarrollo de esta actividad son entrevistas y espacios de dialogos, por lo que la sistematización y análisis de esta información se ha realizado de manera paralela. 
El  mayor desafio de la actividad es la identificación y articulación de varias actividades que realizan otras areas de la UBPD y que son insumo para la documentación de aprendizajes o que en algunos casos son acciones que pueden parecer similares.
Se adjunta como soporte:
*  Documento metodologico para identificar, documentar y divulgar los aprendizajes del Proceso de Búsqueda con sus respectivos anexos.
*  Pantallazo con la ubicación de los documentos recopilados de las diferentes areas de la UBPD y de las notas y analisis de las entrevistas. Que no se adjuntan por confidencialidad de la información y/o porque a la fecha  no se tiene autorización para hacerlo.
*  Formulario enviado a los ET que participarón en los Circulos de Saberes del año pasado y matriz con las respuestas.
* Documento de analisis de aprendizajes de CS.</t>
  </si>
  <si>
    <t>(Esta actividad es insumo de la actividad 98) Durante el segundo trimestre se avanzó en el diseño metódologico para identificar el nivel de apropiación interna del proceso de búsqueda en todas sus dimensiones. Esta propuesta contempla las siguientes acciones de recolección y analisis de información:
Determinar el conocimiento relevante del proceso de búsqueda para el cumplimiento de la misión de la UBPD. El desarrollo de esta actividad permitirá conocer cual es el conocimiento relevante sobre el PB y la misionalidad de la entidad, que de acuerdo a los directores y subdirectores, se debe tener apropiado por los servidores y servidoras.
Una vez surtido este paso, se identificará el traslado de esas claridades, los procesos novedosos y las concepciones sobre los aspectos que deberian estar apropiados en los equipos técnicos misionales (incluye ET) y los equipos de apoyo y estrategicos, mediante dos actividades: 1)  Identificar el nivel de apropiación del PB de los servidores y las servidoras pertenecientes a la SGTT; 2) Identificar el nivel de apropiación del PB de los servidores y las servidoras pertenecientes a la DG y a la Secretaría General.
El principal reto de esta actividad es la identificación del conocimiento que debe estar apropiado por los servidores y servidoras de la UBPD; por esta razón la estructura metodológica incluyó esta parte en la actividad.
Se adjunta el documento con el proceso metodologico propuesto.</t>
  </si>
  <si>
    <t>1. Se realizó una encuesta dirigida a los Equipos Territoriales para ver sus avances e intereses en relacionarse con universidades para intercambios de conocimiento. Se preguntó si han tenido acceso a bases de datos, capacitaciones, cursos o pasantes con alguna universidad. También si tienen algún interés en realizarlos a futuro.
Soporte:https://docs.google.com/spreadsheets/d/1dvZk6hpOgx8AJV4Z3Vg-1CXnRlBf2Br0FO6Xdi_ETHQ/edit#gid=0 (no está en nuestro drive porque el documento es propiedad de la SGTT)
2. Se realizó un acercamiento con la Universidad del Rosario para un posible intercambio. se está revisando el formato de convenios que dicha universidad nos pasó.
Soporte: ACTA 20210527-UBPD-Rosario.docx
3. Se realizaron varias reuniones entre la Subdirección de análisis y localización y la Universidad de Caldas para lograr un convenio que permita tener pasantes y otros intercambios de conocimiento. El acercamiento fue iniciativa de Indiana Ramírez Nates. Por parte de la U. de Caldas se ha hablado con Patricia Salazar - Vicerrectora de proyección universitaria y Carolina López, directora del CEDAT.
Se ha visto el interés de ambas partes para tener pasantes de la universidad que apoyen la recolección de información en la zona del Magdalena medio caldense.  Está pendiente hacer una reunión para discutir los documentos requeridos para formalizar el convenio.</t>
  </si>
  <si>
    <t>(Esta actividad es insumo de la actividad 98) Se avanzó en la propuesta metodológica para sistematizar y documentar las experiencias y saberes adquiridos en la implementación del proceso de búsqueda, identificando el conocimiento de las PQB y organizaciones que han sido incluidas en el proceso de búsqueda. Si bien a la fecha no se han definido exactamente las experiencias a sistematizar se avanzó en la recolección de la siguiente información que permitirá definir estas experiencias:
* Realización de entrevistas: Ana Teresa Rueda (sobre Samana) y Liliana Ariza  (sobre los reencuentros realizados) de los Equipos territoriales
* Formulario de recolección de información para la identificación de los saberes y experiencias de las personas que buscan en el PB.
* Sistematización de los encuentros liderados por la DTPCVED "hablemos de reencuentros" y entregas dignas.
* Paticipación en el Círculo de Saberes de Riosucio. 21 y el 24 de mayo de 2021 en Turbo, municipio del Departamento de Antioquia.
Se adjunta como soporte:
*  Documento metodologico la sistematización de experiencias.
*  Pantallazo con la ubicación entrevistas Liliana Ariza y Ana Teresa Rueda. 
* Pantallazo con la ubicación de las notas de sistematización de los  encuentros liderados por la DTPCVED "hablemos de reencuentros" y entregas dignas.
*  Formulario enviado a los ET que participarón en los Circulos de Saberes del año pasado y matriz con las respuestas.
* Documento de analisis de aprendizajes de CS.</t>
  </si>
  <si>
    <t>Se terminó la revisión del documento de la memoria interinstitucional de la Fiscalía General de la Nación. No se avanzó este trimestre en memorias de otras instituciones (la siguiente es del Instituto de Medicina Legal).
Soporte: 20210520-HIST-FGN v2.docx</t>
  </si>
  <si>
    <t>En los meses de abril a junio se socializó los resultados del Clima Laboral por medio de las jornadas de fortalecimiento Administrativo llevadas a cabo en  las sedes territoriales de Florencia, Yopal, Villavicencio Barrancabermeja y La Dorada y con las dependencias de OAJ, OAP, OGC y OCI.</t>
  </si>
  <si>
    <t>En el mes de abril se remitió el Plan de  Bienestar  el 22 de abril para revisión del comité de Gestión. Adicionalmente, en materia de bienestar se ha realizado el acercamiento con las cajas territoriales, se creó el convenio con el seguro exequial, se felicitó a las profesiones del mes de abril. Por último se expidió resolución 658 de 2021 de Horario laboral. 
En el mes de mayo el Plan de Bienestar Social y Estimulos fue avalado por el Comité de Gestión el 12 de mayo de 2021 y se remitió a publicación del Sistema de Gestión de Calidad el 13 de mayo de 2021; fue publicado y socializado el 26 de mayo de 2021. Respecto a su implementaciòn se remitió mensaje de felicitación de las profesiones del mes (días del enfermero/a y Estadista), información sobre el subsidio familiar, Oportunidades y beneficios de las Cajas de Compensación y se envió mensaje por el día de la madre. Asimismo, se expidió la circular N° 008 del 14 de mayo de 2021 en donde se concede el 28 de mayo como día de la familia. Por último, se lanzó el bono de cuidado para todos/as los/las servidores/as.
Respecto al mes de junio se remitió correo de cumpleaños de los servidores/as de la UBPD e información sobre el subsidio familiar, se felicitó a los padres, y a las profesiones (abogados/as) se firmó contrato con la Caja de compensación Compesar  y se envió reseña territorial de Yopal.
Encuanto a la implementación del Plan de SG- SST se efectuaron las siguientes actividades: 
a.Se firmó y aprobó Plan Anual del trabajo de SG-SST y el plan de capacitación que soportan la Implementación del SG-SST.
b. Se llevaron a cabo las sesiones ordinarias del COPASST y Comité de Convivencia.
c. Se avanzó en la estructuración de los actos administrativos para dar inicio con la convocatoria de los miembros del COPASST Y Comité de convivencia para el periodo 2021 -2023.
d. Durante el trimestre de abril a junio se suscribieron los siguientes Contratos:
i. 175 de 2021 UBPD: Suministrar elementos de protección personal, ergonómicos y de atención a emergencias (EPP Suministrar elementos de protección personal, ergonómicos y de atención a emergencias)
ii. OC- 71193, OC-70464, OC-70465, OC-70467 y OC-70469: Adquirir elementos de protección personal e insumos de apoyo para la atención de la emergencia sanitaria producida por el COVID-19 a través del Instrumento de Agregación por Demanda Emergencia COVID 19
iii. 152-2021-UBPD: Prestar servicios para la realización de exámenes periódicos básicos y con énfasis en alturas, ingreso, egreso y vacunación, para los servidores de la Unidad de Búsqueda de Personas dadas por Desaparecidas en el contexto y en razón del conflicto armado – UBPD
e. Se han realizado diferentes capacitaciones a nivel nacional como:
i. Primeros auxilios básicos, Primeros auxilios intermedios.
ii. Higiene Postural.
iii. Pausas Activas.
iv. Prevención de Mordeduras y Picaduras de Animales.
v. Pistas de Prevención en Terreno:
1. Modulo I: Acenso y descenso de Montaña.
2. Módulo II: Técnicas de campamentación.
3. Módulo III: Manejo de Semovientes.
vi. Capacitación manejo de productos químicos al personal de aseo y cafetería.
vii. Lavado de Manos
f. Vacunación COVID: Se realizó el trámite para el cargue de la plataforma PISIS, con el fin de que los/las servidores/as de la Dirección Técnica de Prospección Recuperación e Identificación fueran priorizados en la etapa tres de vacunación.
g. Se están elaborando los programas y planes que soportan el SG-SST.
h. Se actualizó protocolo de bioseguridad.
i. Se realizó Matriz de Riesgos de la Subdirección Administrativa y Financiera, Dirección Técnica de Participación Recuperación e Identificación y Dirección De Participación, Contacto Con Las Victimas Y Enfoques Diferenciales.
Respecto a las gestiones administrativas se remitió a la Dirección General el modelo de Gestión de Desempeño, se ejecutaron los procesos administrativos y se actualizaron los expedientes documentales.</t>
  </si>
  <si>
    <t>En los meses de abril a junio se realizaron conversaciones que cuidan con las territoriales de Montería, Tumaco, Buenaventura, Bogotá D.C, Medellín y Barranquilla a y las dependencias de Oficina Asesora Jurídica, Subdirección General Técnica y Territorial, Oficina Asesora de Planeación, Subdirección de Análisis, Oficina Asesora de Comunicaciones y Pedagogía y con la comisión caso Chameza</t>
  </si>
  <si>
    <t>En los meses de abril a junio se llevaron a cabo las atenciones de la línea de habla  y escucha que se presentaron durante el trimestre, estas fueron realizadas por parte de los servidores del proceso de cuidado y los contratistas de OIM</t>
  </si>
  <si>
    <t>La actividad se encuentra programada para iniciar en el segundo trimestre del año.</t>
  </si>
  <si>
    <t>Los días 9, 10 y 11 de junio se llevo a cabo reunión y capacitación de embajadores de forma presencial.</t>
  </si>
  <si>
    <t xml:space="preserve">Durante el periodo reportado, el equipo de Prevención y Protección realizó un ejercicio riguroso de análisis del contexto de orden público según las actividades que desempeñaron los servidores/as y contratistas de la UBPD, gracias a lo cual, se logró evitar la materialización de situaciones de amenaza que provocaran daño sobre personas, grupos humanos, organizaciones y/o instituciones en un período de tiempo y lugar determinados. Esta labor se dio gracias al uso de metodologías de análisis de riesgos que permiten valorar la correlación entre elementos como: i) la capacidad de daño e inminencia de una amenaza identificada; ii) las vulnerabilidades y capacidades de la UBPD, los y las funcionarios/as y contratistas, así como de las personas que acompañan la misión o desplazamiento; y iii) el contexto territorial en los que se inscriben las amenazas y los riesgos. Sumado a esto, la Asesora de Prevención y Protección y los Analistas han participado en espacios intrainstitucionales e interistucionales con el propósito de obtener insumos que permitan hacer análisis situados y contextualizado de los territorios en cuestión. En este orden de ideas, una de las metas alcanzadas fue lograr que los equipos territoriales llevaran a cabo las actividades planeadas, sin que los factores de riesgo identificados afectaran el desarrollo de las mismas y a los equipos.                                                                                                  Otro de los logros alcanzados, es la participación en los espacios de diseño e implementación del componente 3 del proyecto “Estrategia de fortalecimiento institucional para el despliegue y funcionamiento territorial articulado del Sistema Integral de Verdad, Justicia, Reparación y No Repetición (SIVJRNR)”. Lo cual ha permitido ajustar herramientas como el sistema de monitoreo de riesgos y prevención de afectaciones del SIVJRNR, a los interéses y necesidades de la UBPD y en específico del equipo de Prevención y Protección en materia de análisis de dinámicas del conflicto armado. Por último, las dificultades que ha entrañado el ejercicio de análisis del contexto de orden público en el periodo reportado, guarda relación con la sinergia entre el recrudecimiento del conflicto armado y los repertorios de acción colectiva producto del Paro Nacional, esta conjunción de factores desbordó la capacidad opearativa del equipo de Prevención y Protección.                                          </t>
  </si>
  <si>
    <t>A partir de las solicitudes realizadas por medio del formato de “autorización de seguridad para salidas a terreno” en el periodo comprendido entre el 1 de abril y el 30 de junio se emitieron 149 avales de prevención y protección y las recomendaciones correspondientes, con el fin de mitigar riesgos en relación a la vida libertad e integridad de los funcionarios y contratistas 
A partir de estas solicitudes se pudieron identificar riesgos específicos y asociados a las acciones humanitarias y salidas a terreno, así como de contexto territorial.
Se identificó que si bien la situación humanitaria, da cuenta de un complejo panorama de altas afectaciones derivadas del conflicto social y armado. En la actualidad se ha logrado la apertura de espacios humanitarios que permiten el desarrollo de funciones aún en marco contexto actual.
La UBPD ha realizado un fuerte ejercicio pedagógico y de construcción de confianza con las entidades de orden territorial, departamental y nacional, la iglesia, reincorporados, entidades internacionales, ministerio público, organizaciones sociales, ETC consolidando espacios propicios para el accionar humanitario.
Las acciones de pedagogía y socialización del mandato, la presencia en zonas de especial interés y la articulación con personas que buscan, potenciales aportantes de información en lugares de especial afectación y actores de la sociedad civil con conocimiento de las condiciones humanitarias del territorio. Dan lugar al reconocimiento y construcción de confianza tan necesarios para el accionar humanitario.</t>
  </si>
  <si>
    <t xml:space="preserve">La emisión de las recomendaciones, que tienen como fin mitigar los riesgos asociados a las actividades que se desempeñan en terreno, están basada no solo en el conocimiento y experticia del equipo de prevención y protección, también en el análisis de contexto desarrollados en diferentes   espacios de análisis interinstitucional </t>
  </si>
  <si>
    <t>El logro alcanzado con esta actividad ha sido la construcción de una de la estrategia de socialización de los lineamientos del equipo de Prevención y Protección para la solicitud, aprobación y legalización de la solicitud de comisiones, de manera conjunta con la Oficina de Comunicaciones y Pedagogía, la cual incluye la socialización de la misma con las Oficinas Misionales y los equipos en terreno, que son quienes en calidad de serviores (as) y contratistas tienen la responsabilidad de implementar los procedimientos para la solicitud de autorizaciones de Aval de Prevención y Protección.</t>
  </si>
  <si>
    <t>Con el fin de dar cumplimiento a esta actividad, junto a la Oficina Asesora de Comunicaciones se realizó una pieza que contiene el paso a paso para la solicitud de comisiones. Así las cosas, durante el trimestre se avanzó en la socialización de los lineamientos de prevención y protección para la solicitud de comisiones mediante reuniones con la SGTT, la Dirección Técnica de Información, Planeación y Localización para la Búsqueda, la Subdirección de Gestión de Información para la Búsqueda, la Subdirección de Análisis Planeación y Localización para la Búsqueda, la Dirección Técnica de Prospección, Recuperación e Identificación y la Oficina Asesora de Comunicaciones. Asimismo, es de anotar que el equipo de Prevención y Protección participó en el espacio de Embajadores del Cuidado, donde se presentaron los lineamientos para la solicitud de comisiones. Finalmente, durante el mes de junio se remitió a los coordinadores territoriales los lineamientos, con el fin de que fueran reenviados a sus equipos.</t>
  </si>
  <si>
    <t>De acuerdo con el cronograma aprobado por la Dirección General, durante el primer trimestre de 2021 fue construida la estrategia de socialización del protocolo de prevención y protección para las salidas a terreno que realizan los servidores, servidoras y contratistas de la UBPD, razón por la cual, durante el segundo trimestre de 2021 se finalizó la primera fase de la socialización, consistente en la campaña de expectativa y la divulgación de los elementos más importantes del protocolo. Por otra parte, es importante resaltar que el equipo de Prevención y Protección se encuentra esperando la aprobación de los Lineamientos de actuación con relación a riesgos y amenazas a personas y organizaciones que buscan, aportantes de información y terceros participantes en el marco del proceso de búsqueda humanitaria.</t>
  </si>
  <si>
    <t>De acuerdo con el cronograma aprobado por la Dirección General, durante los meses de abril, mayo y junio se finalizó la campaña de expectativa del protocolo de prevención y protección para las acciones en terreno adelantadas por los servidores, servidoras y contratistas de la UBPD, la cual constó de 5 piezas comunicativas elaboradas por la Oficina Asesora de Comunicaciones y se dio inicio y finalización a la primera fase del proceso de socialización del mismo, en la cual se hicieron 12 piezas comunicativas. Adicionalmente, se avanzó en la construcción de la metodología para la segunda fase de la socialización del protocolo, que contó con el apoyo de la Oficina de Gestión del Conocimiento. Es de agregar que el equipo de Prevención y Protección participó en el espacio de Embajadores del cuidado, en donde compartió con los asistentes algunos elementos del protocolo.</t>
  </si>
  <si>
    <t xml:space="preserve">Con base en esta matriz, entre los meses de abril, mayo y junio se inició el ejercicio de llevar a cabo reuniones entre el equipo de Prevención y Protección con  varias de las organizaciones tales como MAPP - OEA, CICR, UNDSS, ONU Derechos Humanos, JEP e INDEPAZ  y en este sentido se ha socializado en doble vía los protocolos con los que cada organización cuenta en miras de mitigar el riesgo de los servidores, servidoras y contratistas . Adicionalmente, se estableció un directorio conjunto con los enlaces del CNR - Consejo Noruego para Refugiados y el equipo de Prevención y Protección de la UBPD para estrechar el relacionamiento y la comunicación que permita mantenernos informados sobre las alertas que complementen información actualizada con las comisiones que se solicitan a nivel nacional. Adicionalmente se ha participado en el primer espacio propuesto por la JEP para recibir una retro alimentación sobre el buen uso de las herramientas del excel en el manejo de información y análisis, denominado nivelación de saberes que contó con la participación de varias organizaciones. </t>
  </si>
  <si>
    <t>En este segundo trimestre se logró a partir de los espacios de dialogo y trabajo con los organismos humanitarios que trabajan teman de prrevención y protección (CICR, MAPP/OEA, Alto Comisionado de las Naciones Unidas para los Derechos Humanos, JEP - UIA) formular la estrategia de relacionamiento con las entidades y organismos de cooperación internacional, territoriales y nacionales. La cual está en proceso de validación con la Oficina de Cooperación Internacional y Alianzas, con quien se concertará la estrategia de socialización de la misma, que tendrá lugar en el tercer trimestre del año.</t>
  </si>
  <si>
    <t xml:space="preserve">Esta actividad esta prevista para el tercer trimestre del año e incluye un trabajo coordinado con Oficina de Coorperación, Internacional y Alianzas de la UBPD.  Debido al inicio del paro nacional que afectó en gran medida las actividades propuestas, se ha tenido que reprogramar la socialización de la estrategia.  Adicionalmente se ha iniciado en el mes de junio una activa participación en las mesas de análisis regionales que se han llevado a cabo virtualmente, pero que a partir de julio, agosto y septiembre se desarrollarán a modo presencial en las diferentes territoriales y que involucran la participación de actores claves para garantizar una comunicación de doble vía en miras de fortalecer los análisis de información y articular estrategias que se puedan desarrollar para garantizar la vida, integridad y libertad de los servidores, servidoras y contratistas. </t>
  </si>
  <si>
    <t xml:space="preserve">Se tiene previsto que para los meses de agosto a septiembre, se puedan llevar a cabo la participación activa en las mesas de anális que ampliará la participación a otras organizaciones humanitarias que operan en el terreno y que contribuyen significativamente con información y experiencias respecto al trabajo que busca garantizar la restitución de derechos y por ende tiene mucho que ver con la labor humanitaria de la UBPD. Sin embargo, vale la pena aclarar que por ser varias organizaciones presentes en diferentes zonas con mandatos tan diversos, requiere un trabajo de largo aliento que permita cumplir los pasos de acercamiento, afianzar la confianza, estrechar lazos entre los equipos y finalmente materializar los enlaces entre los puntos focales para cada área. </t>
  </si>
  <si>
    <t>La de Helka que la asume SGTT</t>
  </si>
  <si>
    <t xml:space="preserve">Conforme a los "LINEAMIENTOS PARA EL REPORTE DE AVANCE DE LAS ACCIONES PROPUESTAS EN EL PLAN DE MEJORAMIENTO DE LA UBPD SUSCRITO CON LA CONTRALORÍA GENERAL DE LA REPÚBLICA" emitidos por la OCI el 21/01/2021 mediante memorando N.  2000-3-202100217 la OCI realizó el avance mensual del plan de mejoramiento de la CGR. En la carpeta Drive con el nombre “Seguimiento Plan de Mejora CGR” y una subcarpeta donde se encuentra el hallazgo 8, para que los proceso  diligencien  en  tiempo  real  el avance  mensual  en  la  matriz  del  plan  de mejoramiento  y suban las evidencias que soportan el avance de cada hallazgo, se adjunta el link:
https://drive.google.com/drive/u/1/folders/1zQgxgVvX9aJgoTeL4agACCRWd3XAFQXa  en donde se encuentran los seguimientos del segundo trimestre.
Mediante radicado No. 1300-3-202102694 del 12 de mayo de 2021 la Oficina de Control Interno emitió Informe de Seguimiento y Evaluación a la ejecución presupuestal y a los proyectos de inversión -Primer Trimestre de 2021 Dirigido a los miembros del Comité de Coordinación de Control Interno.
Finalmente, el 23 de junio de 2021 el Comité Institucional de Coordinación de Control Interno N.8 aprobó la modificación del Plan Anual de Auditorías y Seguimientos para incluir el Informe de seguimiento y evaluación al plan de mejoramiento suscrito con la Contraloría General de la República
</t>
  </si>
  <si>
    <t>Para el segundo trimestre del año, la Oficina Asesora Jurídica continuó con el desarrollo de la actividad de esta manera:
1. Se conceptuó sobre la seguridad de la información a través del memorando No. 1600-3-202103100 del 1 de junio de 2021 dirigido a los(as) funcionarios públicos de la entidad donde se dan "Recomendaciones para el acceso o suministro de información calificada como clasificada o reservada". 
2. Se revisaron los documentos relacionados con“Protocolo de cooperación e intercambio de información entre las entidades del Sistema Integral de Verdad, Justicia, Reparación y No Repetición - SIVJRNR” (Memorando No. 1000-3-202102155 del 14 de abril de 2021 y memorando No. 1000-3-202103306 del 10 de junio de 2021).
3. Se revisaron los documentos sobre la  propuesta de protocolo para la entrega de información reservada y de inteligencia por medio del memorando No. 1000-3-202102428 del 29 de abril de 2021
4. Se respondió consulta elevada por la DTPCVED sobre formato para el uso y tratamiento de datos por medio del memorando No. 3300-3-202102555 del 6 de mayo de 2021.
5. Se revisó el acta de traslado de reserva FGN por medio del memorando 3100-3-202103065 del 27 de mayo de 2021
6. Se revisaron los documentos del Proyecto suscrito entre OIM y EQUITAS por medio del memorando No. 3000-3-202103086 del 31 de mayo de 2021
De acuerdo a todo lo anterior, se ha dado cumplimiento al desarrollo de la actividad.</t>
  </si>
  <si>
    <t>Durante el segundo trimestre,  la Dirección General y la Oficina Asesora Jurídica no les fue radicada solicitud formal de expedición de autorización de acceso a lugares. Por lo anterior, para este período de tiempo no se proyectaron  ni expidieron actos administrativos de autorización de acces a lugares.</t>
  </si>
  <si>
    <t>En el segundo trimestre del año, el desarrollo de esta actividad fue así:
1. Por medio de correos electrónicos del 12, 18 y 20 de mayo del 2021 la Oficina Asesora Jurídica socializó conceptos jurídicos y lineamientos con  la Subdirectora General Técnica Territorial, el Director Técnico de Prospección, Recuperación e identificación  y la Subdirectora de Análisis, Planeación y Localización de la Búsqueda, los documentos socializados fueron:
1.1. Solicitud de protección y acceso a lugares como continuación del concepto de ingreso a lugares
1.2. Autorización de acceso a lugares por parte de la UBPD - Recomendaciones generales
1.3. Lineamientos para el ingreso a lugares de intéres forense
1.4. Ingreso a lugares
2. Los días 17, 23 y 29 de junio de 2021 se adelantaron sesiones de trabajo con la participación de la Subdirectora General Técnica y Territorial, los Directores Misionales y la Oficina Asesora Jurídica. Estas sesiones surgen como consecuencia de la Resolución 806 de 20 de mayo de 2021, a través de la cual se delega en la Subdirectora General Técnica y Territorial la proyección, trámite y expedición del acto administrativo de autorización de acceso a lugares, en los términos de los artículos 6, 7 y 8.1 del Decreto Ley 589 de 2017, con el objetivo de promover un trabajo colaborativo en el que se estudió el trámite al interior de la entidad para de esa manera, identificar necesidades de ajuste y flexibilización, armonizar los procedimientos de la entidad y los lineamientos expedidos por la Oficina Asesora Jurídica sobre el particular y, en general, adoptar las medidas que correspondan de cara a promover la eficiencia de la gestión y cumplimiento del mandato. En atención a la revisión y ajuste de los procedimientos misionales y los lineamientos expedidos en materia de acceso a lugares, para lo cual se ha solicitado los aportes de los(as) servidores(as), se tiene programado efectuar la socialización del tema, cuando éste se encuentre consolidado, para el tercer trimestre del año.
3. Se socializó con todos los(as) funcionarios(as) de la entidad "Recomendaciones para el acceso o suministro de información calificada como clasificada o reservada" a través del memorando No. 1600-3-202103100 del 1 de junio de 2021.</t>
  </si>
  <si>
    <t>Se evidencia el avance enn la actividad, a través de las sesiones de trabajo relacionado se puso en consideración de diferentes grupos el mapa de cultura de la UBPD, el cual también se reporta como documento modificado.
En la redacción de la actividad se habla del "documento y mapa de caracterización de cultura", documentos que se presentan en las evidencias, adicionalmente se presentan relatorías y material de apoyo a la socialización.
La actividad se planteó para todo el año, esto quiere decir que se seguirán realixando sesiones de trabajo para su validación con sus respectivos ajustes?
Es importante tener evidencia de las sesiones, listas de asistencia, actas y demás serán solicitadas como soporte de las mismas.</t>
  </si>
  <si>
    <t>Actividad finalizada el periodo anterior</t>
  </si>
  <si>
    <t>Actividad finalizada en el presente periodo.
Los entregables presentados son:
1. Documento con estrategias_acciones (incluye herramientas) de transformación de la cultura de la UBPD
2. Informe de implementación de las acciones para la transformación de la cultura de la UBPD realizadas hasta la fecha FINAL
Aunque la actividad tenía como alcance inicial "Analizar e identificar oportunidades de transformación", adicional al documento de análisis e identificación se presenta un informe de implementación, que como su nombre lo dice, da cuenta del avance en la implementación alcanzado.</t>
  </si>
  <si>
    <t>El documento de estrategia para desarrollar las caracterizaciones fue enviado a la OAP en el reporte correspondiente al primer trimestre de 2020. Los equipos programados para 2021, en particular para el semestre I, fueron definidos por la Subdirectora General en enero de 2021 y de acuerdo a una de las actividades incluidas en el Plan de Acción 2021. 
En el periodo que se reporta: 1). Se terminaron los informes de caracterización de los equipos territoriales de Caquetá y Apartadó los cuales fueron revisados con la Directora de Oficina; 2). Se realizaron reuniones para preparar la caracterización del ET de Yopal; 3). Se realizó la comisión y entrevistas de caracterización con todo el ET de Yopal y los actores externos; 4). Se elaboró el informe de caracterización el cual fue discutido inicialmente con la Directora de Oficina y luego con ella y el Coordinador Territorial; 5). No se realizó la comisión para caracterizar el ET de Bogotá porque el mismo está en el nivel central; 6). Se llevaron a cabo las entrevistas con el ET de esta ciudad para la caracterización. Por razones de calendario las entrevistas con actores externos solo serán realizadas en la segunda semana de julio de 2021; 7). El informe de caracterización se encuentra en proceso de elaboración; 8). Con algunas variaciones por cruces en el calendario de actividades, cambios en la SGTT, en los casos de Casos de Caquetá, Apartadó y Yopal se han realizado reuniones previas con referentes territoriales de dicha área para conocer su perspectiva del equipo correspondientes. En los dos primeros casos se realizaron reuniones posteriores para comentar resultados del ejercicio. En el caso de Bogotá, la referente ingresó hace poco a la UBPD por lo cual se esperará a tener el informe listo para intercambiar información 
En abril, la Subdirectora consideró pertinente que la OGC avanzara en discutir y construir propuestas con los ET para abordar concretamente desafíos de relacionamientos. Con este fin la OGC diseño una actividad nueva que implicó: i). Profundizar discusiones de los contenidos de los informes si ya se había hecho presentación preliminar de resultados; ii). Unificar el tiempo para presentar contenidos, discutir y construir propuestas; iii). Sostener entre dos (2) y tres (3) reuniones de planeación de las jornadas con cada coordinación territorial, una delegación del equipo operativo y cuando fue posible la Directora de la OGC, vinculando así necesidades y expectativas de distintos perfiles tanto como posible; iv). Realizar una jornada que dependiendo del equipo duró entre dos (2) y tres (3) días; v). Realizar una jornada de retroalimentación posterior a la culminación de la actividad con cada coordinación territorial; vi). Compilar, sobre la base de relatorías hechas por los ET, todas las visiones compartidas de desafíos y acuerdos en un documento con segmentos estándar y enviarlos a la SGTT. Para el periodo que se reporta solo están listos los documentos de acuerdos con Yopal y Chocó. 
En la mayoría de los casos las comisiones fueron solicitadas a tiempo y así mismo enviados los informes de trabajo de las mismas. Retrasos tuvieron que ver con cruces de comunicación. 
En general, en los temas de trabajo en equipo, retroalimentación, comunicación interna, flujo de información, prácticas de cuidado los equipos han realizado propuestas para mejorar sus prácticas internas y lograr mayor concordancia interna en los distintos tipos de interacción (humana y profesional-laboral). También hay propuestas respecto a la relación con las DTM, la SGTT y la SG. 
A mediados de julio se sostendrá una reunión con la Subdirectora General Técnica y Territorial y su equipo de área (las/los referentes) para compartir resultados contando con últimos informes tanto de caracterización (Bogotá), como de discusión y construcción de propuestas. Establecer los mecanismos de seguimiento conjunto a lo avanzado, definir roles para la gestión de acción que tienen responsabilidades compartidas entre el ET, la SGTT y la OGC, por ejemplo. Y definir equipos con los cuales trabajar en el semestre II de 2021. 
Con relación al calendario establecido esta actividad tiene un retraso en: 1). Culminar el informe de caracterización de Bogotá; 2). Culminar el documento de acuerdos alcanzados en la jornada de discusión y construcción de propuestas con el ET de Caquetá; 3). Adelantar las gestiones para avanzar en la caracterización de la DTPCVED. En el primer caso, las entrevistas fueron realizadas luego de lo planeado, por solicitud del ET, lo cual retraso todo el calendario. Cruzándose el tiempo de elaboración del informe con otras actividades. En el segundo caso, un error de comunicación tuvo el documento suspendido, sin embargo, ya avanzando. En el tercero, atrasos pequeños en otras actividades han repercutido en comenzar tardíamente con la Dirección. 
Se adjuntan los siguientes soportes: 
1. 20210408_  Resultados preliminares caracterización Caquetá
2. 20210409_ Intercambio preliminar ET Yopal
3. 20210419_Preparación caracterización ET Bogotá
4. 20210423_ Agenda ET Bogota
5. 20210423_ Ejercicio de caracterización ET Bogotá
6. 20210426_ Diseño metodológico jornada de reflexión informe caracterización Caquetá
7. 20210426_Agenda discusión y propuestas Caqueta
8. 20210428_ Diseño y metodología sesión de discusión y construcción de propuestas
9. 20210430_ Correo jornada de discusión y construcción de propuestas Caquetá
10. 20210430_ Preparación jornada discusión Caqueta
11. 20210506_ Reunión preparación discusión y construcción de propuestas ET Chocó
12. 20210513- Preparación jornada de discusión y propuestas con Chocó
13. 20210524_ Agenda discusión y propuestas Chocó
14. 20210524_ Correo jornada de discusión y propuestas Choco
15. 20210524_ Diseño y metodología sesión de discusión y construcción de propuestas
16. 20210525_ Revisión previa del ejercicio de Fortalecimiento del ET Quibdó
17. 20210531_ Preparación jornada discusión y construcción de propuestas ET Yopal
18. 20210602_ Segunda reunión preparación jornada con ET Yopal
19. 20210603_ Informe de caracterización -jornada de discusión y propuestas Yopal
20. 20210617_ Segunda reunión preparación jornada de discusión ET Apartadó
21. 20210618_ Jornada de discusión y propuestas ET Apartadó
22. 20210624_ Jornada de discusión y propuestas ET Apartadó
23. 20210629_ Resultados ET Chocó- Caracterización + Jornada de discusión y propuestas.
24. 20210629_ Resultados ET Yopal- Caracterización + Jornada de discusión y propuestas.</t>
  </si>
  <si>
    <t>Es importante entender que la actividad es de desarrollo permanente durante toda la vigencia, aunque se presenta un robusto informe de avance y actividades desarrolladas, incluso incluyendo nuevas actividades que han surgido en el desarrollo de la  tarea misma.
LLamamos la atención respecto a los retrasos planteados en las actividades:
 1). Culminar el informe de caracterización de Bogotá; 2). Culminar el documento de acuerdos alcanzados en la jornada de discusión y construcción de propuestas con el ET de Caquetá; 3). Adelantar las gestiones para avanzar en la caracterización de la DTPCVED. En el primer caso, las entrevistas fueron realizadas luego de lo planeado, por solicitud del ET, lo cual retrasó todo el calendario. Cruzándose el tiempo de elaboración del informe con otras actividades. En el segundo caso, un error de comunicación tuvo el documento suspendido, sin embargo, ya avanzando. En el tercero, atrasos pequeños en otras actividades han repercutido en comenzar tardímente con la Dirección. 
Lo anterior para normalizar su ejecución a los tiempos proyectados y no impactar el desarrollo total del proceso.</t>
  </si>
  <si>
    <t>También es una actividad permanente que se viene trabajando desde la vigencia 2020,  con los grupos que quedaron pendientes. 
-Gestión Documental
-Atención al Ciudadano
Em ambos frentes se presentan avances y reuniones de trabajo y los soportes dan cuenta  tanto d elos avances como de las reuniones de trabajo.</t>
  </si>
  <si>
    <t>Como se había programado desde el periodo anterior se llevó a cabo la jornada de sensibilización con el grupo de correspondencia, adicionalmente se adelantaron actividades de trabajo con grupos de atención al ciudadano, gestión documental, gestión administrativa.
Se presentan las actividades de avance y sus correspondientes soportes, sin embargo, reiteramos la importancia de conocer la programación previa o el listado de los grupos con los cuáles se proyecta trabajar la actividad en la UBPD durante la vigencia.</t>
  </si>
  <si>
    <t xml:space="preserve">Están discutidas las bases para la construcción del sistema de manejo de conflictos. Actualmente están inscritas 40 personas para participar en su construcción, 25 de ellas del nivel central. En el mes de julio se hará la revisión del listado de personas para asegurar que no haya desbalances al interior de las áreas, en responsabilidades laborales. De otro lado, hay 5 ejercicios de mediación en curso. En 4 de ellos vinculados ET. La OGC tiene pautas de participación claras para la participación en escenarios de diálogos restaurativos con más de 2 personas y con el propósito de identificar aprendizajes del proceso y elementos relativos a la gestión de conocimiento. Se hizo una jornada de sensibilización con parte del equipo de la DTPRI. Se avanzó en la planeación de una jornada con Comité de Convivencia respecto a manejo de conflictos. También en otra con el Equipo Directivo respecto a manejo de conflictos y acoso laboral. El cronograma de trabajo no presenta variaciones sustanciales. 
Se adjuntan los siguientes soportes:
2021_ Preparación taller CPP con Equipo Directivo
20200416_ Seguimiento a CPP
20210409_ Reunión seguimiento CCP
20210423_ Reunión doble seguimiento CPP
20210503_ Seguimiento a CPP
20210507_Seguimiento CPP
20210511_ Seguimiento CPP
20210514_ Seguimiento CPP
20210601_ Seguimiento al seguimiento CPP
20210618_ Seguimiento CPP
202100610_  Plan de trabajo - Proyecto Unidad 2021 actualizado 2
</t>
  </si>
  <si>
    <t xml:space="preserve">Se presenta un reporte de actividades de avance en torno  al sistema de manejo de conflictos, personas inscritas, análisis y ejercicios de mediación.
Sin embargo, los soportes de evidencia están limitados a reuniones y formularios, que aunque necesarios, no reflejan la totalidad del seguimiento y los entregables planteados en el plan de trabajo.
Por ejemplo en el cronograma del plan de trabajo se habla de documentos de diseños, manuales y otros entregables para el periodo  Abril- junio que en el presente informe no se adjuntan.
</t>
  </si>
  <si>
    <t>Se observa avance en las actividades planteadas y se relacionan las evidencias adecuadas del mismo.
Se realizó la convocatoria y ya se tiene el documento metodológico de formación; para futuros seguimientos conocer el cronograma nos puede ser de utilidad para incluso generar alertas de plazzos límites.</t>
  </si>
  <si>
    <t>Se observa avance en el desarrollo de la actividad y como soporte se adjunta el documento : "Bases de diseño de los sistemas colaborativos".
NO conocemos el crnograma de avance de la actividad, sin embargo, llamamos la atención en torno a la necesidad dde priorizar estas activiades pues para el segundo semestre se debe hacer la implementación del sistema de retroalimentación lo cual plantea un reto grande para la Unidad.</t>
  </si>
  <si>
    <t>La presente es una actividad de carácter permanente, a realizar durante toda la vigencia.
Se han presentado reportes y sus respectivas evidencias de cuatro (4) espacios de diálogo que dan cuenta del trabajo realizado.
Sin embargo, en el reporte del primer periodo se proponía priorizar  los espacios en tornoa 6 temáticas o mejor al análisis de 6 procesos:
": i) la recuperación de 24 cuerpos en el cementerio municipal de San Agustín en Samaná, Caldas; ii) la recuperación de un cuerpo en el corregimiento de Pijiguay, en el municipio de Ovejas, Sucre; iii) la recuperación de tres cuerpos en el municipio de Facatativá, Cundinamarca; iv) la recuperación de 5 cuerpos en los municipios de San José del Fragua y Montañitas, Caquetá; v) los rencuentros realizados en Arauca, Medellín y Pereira; vi) las entregas dignas realizadas en Villavicencio, San José del Guaviare, y Granada. "
Dicha priorización se replanteó y ya no se va a realizar de esta manera?</t>
  </si>
  <si>
    <t>Se presenta un avance en el reporte bastante significativo, pues ya practicamente se tienen definiciones finales del 70% del total de términos propios de la búsqueda que componen el glosario de la UBPD.
Como evidencia se presenta la actualización del documento.</t>
  </si>
  <si>
    <t>Aunque para la finalización de la actividad se tiene hasta diciembre de 2021, es necesario generar una alerta pues la publicación  en página web del directorio (tal como lo entregó el proveedor) parece no ser posible.
Como se comenta en el reporte se plantean opciones diferentes como plataformas o aplicaciones que permitan dicha publicación, pero se debe avanzar prioritariamente en dicha definición, pues el tiempo apremia y tener el desarrollo y no publicarlo (esa es su utilidad) puede ser un hallazgo para la UBPD.</t>
  </si>
  <si>
    <t>Nuevamente se obtiene un avance  detallado de las acciones del periodo, con sus respectivas evidencias, recordamos que la actividad es de permanente acción durante todo el año.
Se observa que el trabajo ha generado frutos, pues ya se están presentando préstamos de libros, el cual es uno de los objetivos y demuestra que ya hay conocimiento en los servidores y servidoras sobre ALUNA
Se adjunta la divulgación Libro de la semana</t>
  </si>
  <si>
    <r>
      <rPr>
        <b/>
        <sz val="9"/>
        <color theme="1"/>
        <rFont val="Arial"/>
        <family val="2"/>
      </rPr>
      <t>OGC</t>
    </r>
    <r>
      <rPr>
        <sz val="9"/>
        <color theme="1"/>
        <rFont val="Arial"/>
        <family val="2"/>
      </rPr>
      <t xml:space="preserve">
A la fecha se han programado 6 jornadas de inducción con las siguientes fechas y temáticas: 
- JORNADA 1: Contexto de la Búsqueda Humanitaria y Extrajudicial
(28 de junio de 2021)
- JORNADA 2: Visión estratégica de la búsqueda humanitaria y extrajudicial
6 de julio del 2021
- JORNADA 3: El proceso de búsqueda humanitario y extrajudicial: Integralidad, Interdependencia e Indivisibilidad: Aspectos relevantes para el proceso
19 de julio de 2021
- JORNADA 4: Las experiencias de búsqueda de familiares, allegados y organizaciones de la sociedad civil, las estrategias de comunicación y pedagogía de la UBPD
26 de julio de 2021
- JORNADA 5: Taller Práctico
2 de agosto de 2021
- JORNADA 6: Temas administrativos requeridos para el proceso de búsqueda
9 de agosto de 2021
Programación disponible, soportes documentales disponibles en: https://classroom.google.com/c/MzA1MDE1NzM4NTY1?cjc=kefyrrr y se adjunta programación de las jornadas de inducción del 2021. 
Anexo D. 2021_Parrilla de Capacitación 12042021
Frente a los inconveniente presentados dada la inasistencia de algunos servidores convocados al proceso de inducción, se ha venido implementando una estrategia de convocatoria directamente con las y los jefes de área para garantizar la disponibilidad de las y los participantes. 
</t>
    </r>
    <r>
      <rPr>
        <b/>
        <sz val="9"/>
        <color theme="1"/>
        <rFont val="Arial"/>
        <family val="2"/>
      </rPr>
      <t xml:space="preserve">SGH
</t>
    </r>
    <r>
      <rPr>
        <sz val="9"/>
        <color theme="1"/>
        <rFont val="Arial"/>
        <family val="2"/>
      </rPr>
      <t>El Plan Institucional de Capacitación fue avalado por el Comité de Gestión el 28 de abril de 2021 y fue publicado y socializadoen el Sistema de Gestión de Calidad. Respecto a su implementación se realizaron las siguientes actividades:
a. Capacitación: Se realizaron las siguientes capacitaciones: Procedimiento de Cargue de Documentos en SECOP, Picaduras y mordeduras de animales, la política de Gestión Documental, Manejo de información pública, clasificada y reservada y por medio del proceso de SG-SST se realizó capacitación el 16 y 23 de julio Prevención y manejo de mordeduras y picaduras por animales, se socializó el Manual para el manejo de información pública clasificada y pública reservada y se capacitó en supervisión de contratos, estructuración de estudios previos y procesos y procedimientos contractuales.
b. Contratación: Se remitió Ficha Técnica para inicar el proceso de contratación de Capacitación, se realizaron estudios previos para la implementación del programa de Capacitación
c. Reinducción. Se ha llevado a cabo proceso de reindución en los temas de Gestión Documental
d. Inducción SGH:Se realizaron 5 inducciones por parte de la Subdirección de Gestión Humana.
e. Inducción UBPD: Se llevaron a cabo dos sesiones de la inducción General de la UBPD
f. Formato puesto de trabajo: Se recopilaron 25 formato de Inducción al puesto de trabajo de 28 servidores que ingresaron. Estan pendientes 2 de mayo y uno de junio.</t>
    </r>
  </si>
  <si>
    <r>
      <t>El plan de trabajo aprobado para la operativización del PNB incluia seis grandes hitos: i) encuadre conceptual y tecnico; ii) relacionamiento bilateral con entidades y organizaciones; iii) encuentros colectivos; iv) sistematización de la información; v) construcción el documento; vi) covalidación.</t>
    </r>
    <r>
      <rPr>
        <b/>
        <sz val="9"/>
        <color theme="1"/>
        <rFont val="Arial"/>
        <family val="2"/>
      </rPr>
      <t xml:space="preserve"> Actualmente se han concluido de manera satisfactoria los primeros cuatro (4) hitos, y se esta avanzando en la construcción del documento de operativización del PNB (tercer trimestre), el cual incluira la priorización territorial y de estrategias, identificara responsables, establecera cronogramas de implementación, estimara los costos asociados a la implementación del PNB, y expondra la estrategia de seguimiento y evaluación. Una vez el documento este listo se revisara, se ajustara y se llevara a espacios de convalidación con entidades y organizaciones para su socialización a nivel nacional. </t>
    </r>
  </si>
  <si>
    <r>
      <t>El plan de trabajo aprobado para la operativización del PNB incluia seis grandes hitos: i) encuadre conceptual y tecnico;</t>
    </r>
    <r>
      <rPr>
        <b/>
        <sz val="9"/>
        <color theme="1"/>
        <rFont val="Arial"/>
        <family val="2"/>
      </rPr>
      <t xml:space="preserve"> ii) relacionamiento bilateral con entidades y organizaciones; iii) encuentros colectivos; iv) sistematización de la información</t>
    </r>
    <r>
      <rPr>
        <sz val="9"/>
        <color theme="1"/>
        <rFont val="Arial"/>
        <family val="2"/>
      </rPr>
      <t>; v) construcción el documento; vi) covalidación. 
Los numerales 2, 3 y 4 garantizaron la construcción participativa.</t>
    </r>
  </si>
  <si>
    <t>La construcción inicial se ha finalizado en torno a la definición de l plan de trabajo y a la construcción participativa con organizaciones y entidades.
Es importante focalizar esfuerzos y actividades para lograr el cumplimiento del entregable del tercer periodo, que es el documento  final de la estrategia de operativización del PNB, pues es un compromiso institucional y su socialización  es un resultado esperado también para esta vigencia en el trimestre final.</t>
  </si>
  <si>
    <t>Se evidencia la construcción participativa mediante los encuentros participativos, las reuniones bilaterales y la sistematización de la información allí generada (Indicador 23 - Plan de acción).  Se trabajó con un número considerable de entidades y organizaciones representativas del proceso de búsqueda.
La actividad finalizó en este periodo.</t>
  </si>
  <si>
    <t>Meta trimestral proyectada (acumulada), en valores absolutos</t>
  </si>
  <si>
    <t>Logro trimestral en valores absolutos (acumulado)</t>
  </si>
  <si>
    <r>
      <rPr>
        <b/>
        <sz val="11"/>
        <color theme="1"/>
        <rFont val="Arial Narrow"/>
        <family val="2"/>
      </rPr>
      <t>50%</t>
    </r>
    <r>
      <rPr>
        <sz val="11"/>
        <color theme="1"/>
        <rFont val="Arial Narrow"/>
        <family val="2"/>
      </rPr>
      <t xml:space="preserve">
1. Plan de Trabajo (20%) - Trim 1
2. Resultados del proceso participativo - Trim 2 (30%)</t>
    </r>
  </si>
  <si>
    <r>
      <t xml:space="preserve">54. Medir y evaluar el impacto de las campañas y piezas comunicacionales divulgadas, relacionado al crecimiento de los seguidores en canales digitales de la UBPD y el alcance de las publicaciones.
</t>
    </r>
    <r>
      <rPr>
        <b/>
        <sz val="9"/>
        <color rgb="FFFF0000"/>
        <rFont val="Arial"/>
        <family val="2"/>
      </rPr>
      <t xml:space="preserve">
Se elimina a partir del segundo periodo</t>
    </r>
  </si>
  <si>
    <r>
      <t xml:space="preserve">53. Diseñar campañas y piezas comunicacionales para posicionar la importancia de la búsqueda humanitaria, sus avances y resultados.
</t>
    </r>
    <r>
      <rPr>
        <b/>
        <sz val="9"/>
        <color rgb="FFFF0000"/>
        <rFont val="Arial"/>
        <family val="2"/>
      </rPr>
      <t xml:space="preserve">
Se elimina a partir del segundo periodo</t>
    </r>
  </si>
  <si>
    <t>Se elimina a partir del segundo periodo</t>
  </si>
  <si>
    <t>Como evidencia de las jornadas de capacitación y el material preparado para las mismas se tiene el clasroom en el link compartido por la OGC.
Adicionalmente la matriz de necesidades de capacitación consolida la información de conocimientos requeridos y por impartir desde los distintos equipos de la UBPD.
Adicionalmente por parte de la SGH se presenta el Plan Institucional de capacitación aprobado  y un desglose de las actividades adelantadas y soportes para la contratación de la capacitación.
Es un avance completo  en las 3 fases dispuestas, capacitación, inducción y reinducción.
Los soportes presentados dan cuenta del avance reportado.</t>
  </si>
  <si>
    <t>Se reporta el inicio de las actividades de socialización  de resultados de la encuesta de clima laboral impartida a varios equipos territoriales.
Es adecuado conocer la totalidad de jornadas y/o grupos que serán socializados, para así poder realizar un seguimiento más exacto del desarrollo de la actividad.
Reiteramos la pregunta sobre si debemos modificar la fecha de inicio de la actividad, pues ha habido avances previos a la fecha presentada. La fecha de inicio reportada está bien o debemos ajustar?</t>
  </si>
  <si>
    <t>Nuevamente se desarrollaron bastantes actividades de avance en los 3 frentes, gestión administrativa, bienestar y SG-STT.
Es posible conocer porcentajes o indicadores de avance?  Esto con el finde conocer el estado real de avance de cada frente y así poder evaluar con mayor exactitud el desarrollo de los planes.
Las evidencias soportan las actividades reportadas.</t>
  </si>
  <si>
    <t>Se reportan las evidencias de los meses de abril, mayo y junio respecto a las reuniones con equipos "conversaciones que cuidan",  en total se reportan 12.
Los soportes de asistencia son válidos como evidencia.</t>
  </si>
  <si>
    <t>Se reportaron los registros de las actividades planteadas, 
Para este periodo no se cuantificó el avance para este reporte y no es fácil extraerlo de las evidencias pues la matriz presenta casos de meses por fuera del periodo.
Los soportes deben facilitar la lectura y ser fácilmente relacionados con las evidencias adjuntas.</t>
  </si>
  <si>
    <t>No se reporta avance por segundo periodo consecutivo.
La fecha de inicio de la actividad es desde enero de la presente vigencia, si se modifican las fechas esto debe ser reportado ´para el respectivo ajuste.</t>
  </si>
  <si>
    <t>Adicional a la información reportada, se tiene la matriz de embajadores de cuidado a nivel central y a nivel territorial, a este grupo de personas se les hizo la invitación a participar del programa y se inscribieron voluntariamente.
Ya se han iniciado las primeras sesiones de capacitación del equipo.
Las evidencias dan cuenta de la información de embajadores de cuidado.</t>
  </si>
  <si>
    <t>Se presenta el borrador del procedimiento.
Se rcuerda que para su aprobación este debe entregarse a la Oficina Asesora de Planeación en el formato correspondiente, posterior a esto y con la aprobación del documento final, se publica en el sistema de gestión de la UBPD.
Es importante completar la actividad relacionada.
En el reporte del primer periodo se presentó información de campañas en las que se participó, para el presente periodo evaluado no se realizaron campañas para su reporte?</t>
  </si>
  <si>
    <t xml:space="preserve">Frente al Plan de comunicaciones internas, se presentó a la Dirección General el documento, para lo cual además se hizo una presentación del mismo y ya se iniciaron actividades propias del plan.
Frente a las actividades sugeridas, se ha venido trabajando en:
-          Estrategia de Intercambio de roles: Ya se construyó un documento con la estrategia de intercambio de roles y este fue aprobado por la Jefe de comunicaciones, en su momento Lina Toro y Andrea Carrasco, Jefe de la Subdirección General de Recursos Humanos. 
-          Capsulas informativas: Semanalmente se han venido construyendo las capsulas informativas, las cuales entrará en difusión todos los lunes de cada semana.
-          Magazín informativo: Se construyó la parrilla de contenidos para el Magazín y actualmente se está trabajando en la cortilla de entrada y cierre para el mismo.
-          Carteleras Digitales: Se actualizaron las carteleras digitales del UGI, pero aún se está actualizando el sistema para actualizar la de las oficinas Territoriales. </t>
  </si>
  <si>
    <t>Se presenta información relevante respecto al plan de comunicaciones internas y las actividades del mismo que ya se están desarrollando.
Es importante adjuntar las evidencias completas de la información reportada, incluso en el caso de las carteleras digitales, fotografías u otras piexzas pueden dar cuenta del avance desarrollado.</t>
  </si>
  <si>
    <t>Se continúa con el trabajo en dos vías:
1.
Se logró la cntratación prevista para trabajar con un externo para trabajar la caracterización y la evaluación de la percepción de 9 grupos  definidos.  Aunque se plantean avances en cuanto a metodología, cronogramas y propuestas de implementación, los documentos no hansido adjuntados, por encontrarse en un desarrollo parcial.  
Sin las evidencias es difícil valorar el avance concreto de las actividades, en estos casos es mejor adjuntar los soportes así sea parciales o en estado de construcción.
2.
Trabajo interno con la Dirección de Participación, para adelantar la caracterización y evaluación del grupo personas que buscan, documentos que si son adjuntados y facilitan el entendimiento de las actividades desarrolladas.</t>
  </si>
  <si>
    <t xml:space="preserve">El proyecto inició el 24de mayo del 2021 y culminará el 16 de agosto,  hasta la fecha de corte de este seguimiento se había avanzado en:
Convocatoria
Banco de Postulación 
Divulgación Banco de Postulación
Inscripción Delegados/as
Si bien se esperaba culminar inicialmente el proyecto en el mes de julio, dadas las dificultades de conseguir a los socios implementadores y la financiación, este culminara en agosto. Esto no afectará el desarrollo del CA pues este sesiona cada 3 meses y la proxima sesión será en el mes de septiembre. </t>
  </si>
  <si>
    <t xml:space="preserve">Se reporta avance  en las actividades de convocatoria postulaciones e inscripción de delegados(as), aunque se plantean retrasos debido a la contratación requerida, se espera que dichos retrasos no impacten el desarrollo normal de la actividad del CA, pues al sesionar trimestralmente los tiempos cuadran perfectamente.
</t>
  </si>
  <si>
    <t xml:space="preserve">Se llevo a cabo la 3 y 4 sesión del Consejo Asesor.
La 3 se desarrolló el 23 de abril de forma virtual con los siguientes temas:
De 8:00 a 8:30 a.m.: Saludo y bienvenida al espacio.
De 8:30 a 8:40 a.m.: Verificación quórum.
De 8:40 a 9:10 a.m.: Elección del/la Presidente/a y del/la Vicepresidente/a.
De 9:10 a 9:40 a.m.: Propuesta de las organizaciones de sociedad civil para llevar a cabo la primera sesión del Consejo a nivel territorial.
De 9:40 a 10:10 a.m.: Discusión de la metodología del encuentro territorial a cargo de las organizaciones de sociedad civil.
De 10:10 a 11:20 a.m.: Discusión sobre preocupaciones de las organizaciones de víctimas y familiares de Antioquia, Córdoba y Nariño en relación con la búsqueda de sus seres queridos.
De 11:20 a.m. a 12:05 p.m.: Planes Regionales de Búsqueda. 
De 12:05 a 12:50 p.m.:  Criterios de participación en la búsqueda.
De 12:50 a 1:20 p.m.: Presupuesto de la UBPD. 
De 1:20 a 1:30 p.m.: Cierre.
La 4 sesión se llevo a cabo los días 3 y 4 de junio en la ciudad de Villavicencio, ya que como lo esteblece el Decreto Ley 589 de 2017 al menos una de las sesiones debe desarrollarse en territorio y debe contat con familiares y organizaciones.
Día 1
Mañana
• Exposición de la UBPD sobre cómo se está realizando la búsqueda específicamente en el departamento del Meta, con sus avances y retos.
• Presentación de la UBPD sobre cómo se garantiza la participación de las organizaciones y familiares y explicación de forma práctica sobre cómo las organizaciones y familiares pueden entregar sus solicitudes de búsqueda a la UBPD. Se preverá que los familiares y organizaciones puedan agendar con la territorial de la UBPD encuentros para presentar sus solicitudes de búsqueda.
Tarde
• Espacio en el que la UBPD responderá las dudas que tengan las organizaciones y familiares.
Día  2
Mañana
• Presentación de los avances en la operativización del Plan Nacional de Búsqueda y retroalimentación.
</t>
  </si>
  <si>
    <t>Durante el periodo se llevaron a cabo las sesiones 3 y 4 del consejo Asesor (trimestrales), que como ya se ha presentado son actividades permanentes y periódicas durante el año.
Para el presente reporte se describe la agenda de trabajo de las sesiones y las temáticas trabajadas.
Tambien se evidencia el trabajo en territorio, cumpliendo así lo establecido en el decreto.</t>
  </si>
  <si>
    <t>Se presenta información detallada de las actividades realizadas, específicamente del análisis de contextos de orden público para las actividades de los servidores y servidora de la UBPD, lo cual redundó en  evitar la materialización de riesgos o posibles amenazas.
Adicionalmente se ha participado en espacios interinstitucionales de colaboración para obtener mayor información y análisis de lugares de posible intervención.
Finalmente se hace un buen recuento de logros y dificultades acaecidos durante el desarrollo de las actividades.</t>
  </si>
  <si>
    <t>Se presenta el reporte  de trabajo de 149 avales de prevención y protección solicitados, con el objetivo de mitigar riesgos para la UB¨PD.
Adicionalmente se adelantan desarrollos pedagógicos de construcción de confianza con otras entidades participántes del proceso de búsqueda.</t>
  </si>
  <si>
    <t xml:space="preserve">Se reitera que la presente es una actividad permanente durante toda la voigencia.
Se presentan actividades y sus respectivos soportes en los tres frentes referidos:
- Círculo de saberes
- Desarrollos pedagógicos
- Espacios de pedagogía
Adicionalmente se destaca la identificación de retos y oportunidades, componente fundamental para el aprendizaje derivado del Plan de acción.
</t>
  </si>
  <si>
    <t>La presente actividad, también de carácter permanente fue ajustada para su seguimiento a partir del segundo trimestre de 2021:
La agenda de actividades y mensajes estratégicos se adelantó mediante las actividades mencionadas, divulgación de pronunciamientos, mensajes clave, prevención, no repetición y conmemoraciones.
Se adjunta un número cnsiderable de evidencias de dichas publicaciones, que dan cuenta del trabajo desarrollado.
Puede ser de utilidad manejar un ñistado e excel que unifique información de fechas, campañas, mensajes, formatos y demás información relevante.</t>
  </si>
  <si>
    <t>La presente actividad, también de carácter permanente fue ajustada para su seguimiento a partir del segundo trimestre de 2021:
De manera similar a la actividad anterior, pero en el campo específico de visibilizar acciones humanitarias y de búsqueda se avanza bastante tanto en estrategias como en piezas que favorezcan dicho cubrimiento.
Se presentan evidencias que dan cuenta del avance de las actividades reportadas.</t>
  </si>
  <si>
    <t>La presente actividad, también de carácter permanente fue ajustada para su seguimiento a partir del segundo trimestre de 2021:
La divulgación de actividades o estrategias de incidencia se enfocó durante el periodo en la suscripción de los Planes Regionales de Búsqueda y el Pacto nacional por lsa Búsqueda en Bogotá.
En aras de un seguiiento más eficiente es necesario conocer el listado de planes regionales de búsqueda en los cuáles se trabajó (en las evidencias relacionadas se observan los de Caquetá y Buenaventura), o si se hizo de manera amplia y general, detallar un poco dicha actividad.</t>
  </si>
  <si>
    <t>La presente actividad, también de carácter permanente fue ajustada para su seguimiento a partir del segundo trimestre de 2021:
Se presenta un componente de actividades a desarrollar durante el segundo semestre de la vigencia 2021,  es importante dar prioridad a las actividades planteadas pues son numerosas y requieren el esfuerzo y trabajo de numerosas personas de diferentes dependencias.
Importante trabajar con un cronograma dentro de la estrategia para conocer tiempos y alcances de todas las actividades planteadas.
Las evidencias son coherentes con la información reportada.</t>
  </si>
  <si>
    <t>La actividad presenta un retraso considerable, pues su fecha de inicio es marzo de 2021, es importante priorizar su desarrollo pues las piezas comunicativas son herramienta fundamental para poner en conocimiento de la ciudadanía la gestión de la UBPD y así poder incentivar la radicación de solicitudes de búsqueda.
Se presentan las evidencias del proceso desierto y de la apertura del nuevo proceso de contratación.</t>
  </si>
  <si>
    <t>La presente actividad, también de carácter permanente fue ajustada para su seguimiento a partir del segundo trimestre de 2021:
La actividad presenta un retraso considerable, su cumplimiento es semestral, es importante priorizar su desarrollo puessu no realización significa un incumplimiento en el mandato otorgado por el decreto de funciones de la UBPD.</t>
  </si>
  <si>
    <t xml:space="preserve">Se realiza un reporte de múltiples actividades con otras direcciones, en temas variados como Plan Nacional de Búsqueda, Planes Regionales de Búsqueda, Génétida e identificación entre otras acciones humanitarias.  Adicionalmente, se participó también de la coyuntura del Paro Nacional para promover la no repetición de situaciones de desaparición.
Para el presente periodo se ha adjuntado el documento de estrategia  de pedagogía 2021, lo cual facilita el seguimiento de la actividad en términos de la construcción del documento y las implementaciones desarrolladas, así como la apropiación del mismo.
Las demás actividades reportadas presentan soportes adecuados.
</t>
  </si>
  <si>
    <t>Para el presente periodo se presenta avance en las actividades de seguimiento al Plan de mejoramiento con la CGR.  Todo de acuerdo con los lineamientos definidos en el primer periodo y con la información en el drive disponible para tal fin.
SE actualizó el Plan de auditorías con este seguimiento  y se reportan actividades adicionales.
Los reportes dan cuenta de las actividades informadas en el seguimiento.
Insistimos en solicitar información adicional respecto a obstáculos, retos u oportunidades presentadas durante el periodo, que pueden impactar el desarrollo de la actividad.</t>
  </si>
  <si>
    <t xml:space="preserve">El avance se centra en una agenda de reuniones preparatorias de reuniones de intercambio con el CICR, igual que en el periodo anterior.
Es importante conocer las fechas y agendas definitivas de las reuniones de intercambio técnico que se definan.
Se observa que en estas actividades trabajan tanto la SGTT, como las DTMs, además de tener en cuenta la participación de equipos territoriales.
No se observa, o al menos no se reportan acciones de posible intercambio con otras organizaciones o entidades, sin embargo, recordamos que las actividades pueden ser externas como internas, por lo que instamos a revisar si no se tienen avances al interior de la Unidad y sus dependencias.
</t>
  </si>
  <si>
    <t>Recordando que la actividad se define como "Conceptuar y revisar documentos relacionados con la Seguridad de la Información y la Gestión documental de la UBPD."   Se presentan acciones específicos en torno a lineamientos de seguridad de la información, acceso o intercambio de información, relacionadas todas con el alcance definido.
Se presentan soportes adecuadas y complementarias a la información reportada.</t>
  </si>
  <si>
    <t>No se reportan acciones en este sentido pues no se presentaron solicitudes para autorización de acceso a lugares en este periodo.</t>
  </si>
  <si>
    <t>El reporte de la actividad no es claro en definir  el avance del periodo en número de recomendaciones emitidas por el equipo de PyP, así como la desagregación de los análisis de riesgo  de acciones humanitarias, como se presentó en el reporte anterio.
En este periodo se presentan unas claridades respecto de las rrecomendaciones emitidas y los análisis desarrollados.
Es necesario conocer, en qué se trabajó durante el eriodo en torno a estas recomendaciones y análisis.</t>
  </si>
  <si>
    <t>La actividad está directamente vinculada con el desarrollo del indicador 19, que se encuentra en un estado de avance  "óptimo" para este segundo periodo, el reporte de información da cuenta del diseño metodológico planteado y de la recolección, sistematización y análisis de fuentes de información planteadas.
Al no tener un listado previo de fuentes identificadas a trabajar, no es posible cotejar que se ha realizado la totalidad de las actividades planteadas, más teniendo en cuenta que hay soportes que por confidencialidad no se pueden detallar.
Agradecemos que  el reporte presenta aciertos y/o dificultades en el desarrollo de las acciones del indicador, esto facilita la comprensión de la información y nos enfoca en el objetivo de aprendizaje que también contempla el plan de acción.</t>
  </si>
  <si>
    <t>Se continuó con el proceso de recolección de información, mediante entrevistas y entregas de información de dependencias.  Adicionalmente se definió la estructura del documento de memoria institucional.
Es importante avanzar en el diseño y construcción del entregable, pues el mismo debe ser socializado también durante la vigencia, de acuerdo con lo proyectado para la actividad.
Recordamos el énfasis esperado en equipos territoriales en el cual debe enmarcarse la memoria institucional.</t>
  </si>
  <si>
    <t>El reporte de socialización de conceptos jurídicos para el presente periodo es bastante amplio,  se socializaron por medios como correo electrónico entre otros conceptos jurídicos de temas de relevancia como protección y acceso a lugares, así como patra el acceso e intercambio de información.
Se presentan soportes adecuados, que son evidencia del reporte.</t>
  </si>
  <si>
    <t>Se completó el diseño metodológico, que en el primer periodo se había presentado como un preliminar,  con la aplicación de dicho entregable se podrá establecer el nivel de apropiación en diferentes grupos de la unidad, pertenecientes a la SGTT y la Secretaría General.
Agradecemos para futuros reportes informar sobre las fechas esperadas o un cronograma de actividades que faciliten conocer el alcance y realizar un seguimiento más efectivo.</t>
  </si>
  <si>
    <t>La actividad finalizó en el primer periodo</t>
  </si>
  <si>
    <t>La actividad presenta actividades de socialización durante el periodo actual,  con equipos de la SGTT y las DTMs.
Surge la duda de las fechas estipuladas para el desarrollo de la actividad, pues se tenía proyectada para finalizar en marzo.
Debemos ajustar las fechas?</t>
  </si>
  <si>
    <t>La construcción de la estrategia de socialización del protocolo aparece finalizada en el primer periodo, en el periodo actual se presentan actividades de implementación de dicha socialización.
Surge la duda de las fechas estipuladas para el desarrollo de la actividad, pues se tenía proyectada para finalizar en marzo.
Debemos ajustar las fechas?</t>
  </si>
  <si>
    <t>La presente actividad hace referencia a actividades de socialización, y hace un reporte completo de dichas actividades en el periodo.
Surge la duda de las fechas estipuladas para el desarrollo de la actividad, pues se tenía proyectada para finalizar en marzo.
Debemos ajustar las fechas?</t>
  </si>
  <si>
    <t>el informe presentado da cuenta de acciones de relacionamiento con nuevas y reconocidas Universidades y la UBPD, adicionalmente, se aplicó un instrumento de búsqueda de información  para conocer las necesidades y expectativas de grupos de trabajo de la Unidad.
Adicionalmente se han generado acercamientos para procesos de pasantías, facilitando un gana a gana con la academia.</t>
  </si>
  <si>
    <t>La actividad está directamente vinculada con el desarrollo del indicador 19, que se encuentra en un estado de avance  "óptimo" para este segundo periodo, el reporte de información da cuenta del diseño metodológico planteado y de la recolección, sistematización y análisis de fuentes de información planteadas.
Al no tener un listado previo de fuentes identificadas a trabajar, no es posible cotejar que se ha realizado la totalidad de las actividades planteadas, más teniendo en cuenta que hay soportes que por confidencialidad no se pueden detallar, en conclusión es importante definir las experiencias a sistematizar.
Las evidencias dan cuenta del reporte de actividades presentadas.</t>
  </si>
  <si>
    <t>Reporte de actividades posteriores y gracias al análisis de información de la matriz, se definieronorganizaciones con los cuales trabajar,  se compartieron protocolos de ambas partes y se logra un directorio conjunto.
Se muestra un importante avance y un proceso claro de trabajo en la información presentada.
Sin embargo, la actividad en su alcance de identificación se finalizó en el primer periodo. las actividades de socialización corresponden al alcance de la siguiente actividad.</t>
  </si>
  <si>
    <t>Consecuencia de la actividad anterior, se identifican también organizaciones  humanitarias con enfoque en temas de prevención y protecciónpara definir la estrategia de trabajo.
La formulación de la estrategia en un documento final, se está realizando por fuera de las fechas planteadas, es necesario modificar las fechas?
Se muestra un importante avance y un proceso claro de trabajo en la información presentada.</t>
  </si>
  <si>
    <t>Si la actividad de socialización se ha replanteado para el tercer trimestre, se debe solicitar el ajuste de las fechas planteadas.</t>
  </si>
  <si>
    <t>Las fechas propuestas para la actividad de implementación y puesta en marcha de la estrategia están equivocadas, es evidente que se deben ajustar.
Las actividades se han iniciado ya y conforme al avance cualitativo presentado se llevarán a cabo en el segundo semestre de 2021.</t>
  </si>
  <si>
    <r>
      <rPr>
        <b/>
        <sz val="9"/>
        <color theme="1"/>
        <rFont val="Arial"/>
        <family val="2"/>
      </rPr>
      <t xml:space="preserve">Asesora de Incidencia, relacionamiento y posicionamiento político:         </t>
    </r>
    <r>
      <rPr>
        <sz val="9"/>
        <color theme="1"/>
        <rFont val="Arial"/>
        <family val="2"/>
      </rPr>
      <t xml:space="preserve">                                                                                                                        </t>
    </r>
    <r>
      <rPr>
        <b/>
        <sz val="9"/>
        <color theme="1"/>
        <rFont val="Arial"/>
        <family val="2"/>
      </rPr>
      <t>1</t>
    </r>
    <r>
      <rPr>
        <sz val="9"/>
        <color theme="1"/>
        <rFont val="Arial"/>
        <family val="2"/>
      </rPr>
      <t xml:space="preserve">.Las invitaciones a los Pactos Regionales de Búsqueda se realizan con la identificación de actores a nivel territorial (entidades locales, departamentale, academia, iglesia, cooperantes internacionales, organizaciones, victimas y Personas que buscan), se llena una matriz con información de los mismos en la que se encuentran correos, números y necesidades para garantizar la participación, las invitaciones por correo electronico se envian desde el correo de la Dirección General y se realiza seguimiento a traves de los equipos territoriales (con organizaciones y entidades en territorio), la Dirección General (con entidades a nivel central y apoyo a organizaciones con oficinas en Bogotá y gobierno departamental y local), la Oficina de Cooperación Internacional y Alianzas (con cooperantes internacionales) 
Adicionalmente contamos con un Protocolo de comunicaciones interna para realizar la actividad Suscripción del Pacto Regional por la Búsqueda de personas dadas por desaparecidas. 
</t>
    </r>
    <r>
      <rPr>
        <b/>
        <sz val="9"/>
        <color theme="1"/>
        <rFont val="Arial"/>
        <family val="2"/>
      </rPr>
      <t xml:space="preserve">2. </t>
    </r>
    <r>
      <rPr>
        <sz val="9"/>
        <color theme="1"/>
        <rFont val="Arial"/>
        <family val="2"/>
      </rPr>
      <t>En las reuniones bilaterales en las que la Asesora ha participado con la Dirección General y diferentes organizaciones  (FEVCOL, FNEB, CAJAR, CJL, CCJ, COFB, Movice capitulo Bogotá y Capitulo Antioquia, ASFADDES, Reiniciar, Familiares Colombia LF, Mesa de Desapariciones Forzadas de la Coordinación Colombia Europa Estados Unidos; Organizaciones de Buenaventura, Colectivo 16 de Mayo, Hasta encontrarlos, CSPP, Equitas y CJY), se ha invitado a las mismas a ser parte de los Pactos Regionales de Búsqueda y al Pacto Nacional y a realizar incidencia con autoridades locales, regionales y nacionales para firmar el Pacto.</t>
    </r>
  </si>
  <si>
    <r>
      <rPr>
        <b/>
        <sz val="9"/>
        <color theme="1"/>
        <rFont val="Arial"/>
        <family val="2"/>
      </rPr>
      <t>1</t>
    </r>
    <r>
      <rPr>
        <sz val="9"/>
        <color theme="1"/>
        <rFont val="Arial"/>
        <family val="2"/>
      </rPr>
      <t xml:space="preserve">. El equipo de incidencia, relacionamiento público y posicionamiento político gestionó una reunión con Daniel Coronell el 28 de mayo en la que la Directora General de la entidad  habló de la competencia de la UBPD en la búsqueda de PDD en razón del conflicto armado, producto de esta reunión se publico la columna sobe desaparición en el marco del Paro Nacional                                                                                               </t>
    </r>
    <r>
      <rPr>
        <b/>
        <sz val="9"/>
        <color theme="1"/>
        <rFont val="Arial"/>
        <family val="2"/>
      </rPr>
      <t xml:space="preserve">    2.</t>
    </r>
    <r>
      <rPr>
        <sz val="9"/>
        <color theme="1"/>
        <rFont val="Arial"/>
        <family val="2"/>
      </rPr>
      <t xml:space="preserve"> Se gestiona una reunión con la Procuradora General de la Nación en la que se evaluó la situación de las desapariciones en El marco de la protesta social, la necesidad de actuar bajo las garantias de no repetición y se planteó la posibilidad de trabajar mancomunadamente por la busqueda de las PDD en El marco y razón del conflicto Armado.                                                                                                                                          </t>
    </r>
    <r>
      <rPr>
        <b/>
        <sz val="9"/>
        <color theme="1"/>
        <rFont val="Arial"/>
        <family val="2"/>
      </rPr>
      <t>3</t>
    </r>
    <r>
      <rPr>
        <sz val="9"/>
        <color theme="1"/>
        <rFont val="Arial"/>
        <family val="2"/>
      </rPr>
      <t xml:space="preserve">. Propiciamos un acercamiento entre las organizaciones de la sociedad civil, la FGN y la Defensoria del Pueblo, en El cual las organizaciones de la sociedad civil solicitaron la activación del mecanismo de busqueda urgente.                                                                            4. Apoyamos una reunión con El Comite Internacional de Apoyo a la UBPD con el objetivo de evaluar las garantias de no repetición frente a las desapariciones en el marco de la protesta social.                                                                                                                                                         </t>
    </r>
    <r>
      <rPr>
        <b/>
        <sz val="9"/>
        <color theme="1"/>
        <rFont val="Arial"/>
        <family val="2"/>
      </rPr>
      <t xml:space="preserve">    5.</t>
    </r>
    <r>
      <rPr>
        <sz val="9"/>
        <color theme="1"/>
        <rFont val="Arial"/>
        <family val="2"/>
      </rPr>
      <t xml:space="preserve"> Desde el equipo de incidencia, relacionamiento público y posicionamiento político se realizó una lista de 40 organizaciones a priorizar según su relacionamiento con la UBPD, a partir de esta lista se han llevado encuentros bilaterales de negociación con diferentes  organizaciones que tienen presencia a nivel  nacional y territorial como FEVCOL, FNEB, CAJAR, CJL, CCJ, COFB, Movice capitulo Bogotá y Capitulo Antioquia, ASFADDES, Reiniciar, Familiares Colombia LF, Mesa de Desapariciones Forzadas de la Coordinación Colombia Europa Estados Unidos; Organizaciones de Buenaventura, Colectivo 16 de Mayo, Hasta encontrarlos, CSPP, Grupo de Familiares en el exterior (Europa, Estados Unidos, Argentina y Uruguay), Equitas y CJYC, estos encuentros tienen como objetivo mejorar el relacionamiento, articular esfuerzos para trabajar en la búsqueda de personas dadas por desaparecidas, mejorar la participación en las acciones humanitarias y los PRB de las buscadoras y los buscadores e impulsar convenios según las necesidades y recursos de la UBPD, que se evaluan con los equipos involucrados en el posible convenio.                                                                                                                                           </t>
    </r>
    <r>
      <rPr>
        <b/>
        <sz val="9"/>
        <color theme="1"/>
        <rFont val="Arial"/>
        <family val="2"/>
      </rPr>
      <t>6</t>
    </r>
    <r>
      <rPr>
        <sz val="9"/>
        <color theme="1"/>
        <rFont val="Arial"/>
        <family val="2"/>
      </rPr>
      <t xml:space="preserve">. Para los siete pactos Regionales de Búsqueda se realizan reuniones con las Gobernaciones, alcaldias, ministerios públicos y enlaces en territoriales de la CEV y JEP para socializar el Pacto e invitarles a incluir acciones que desde su completencia pueden realizar en los mismos.  </t>
    </r>
  </si>
  <si>
    <r>
      <t xml:space="preserve">1.        Se avanzó en la elaboración de nota concepto para la formulación de nuevo proyecto ante el Fondo Multidonante de Naciones Unidas para apoyar articulaciones con OSC.
El 28 de abril se realizó reunión de priorización de Planes regionales, con la subdirección técnica y territorial.
El 30de abril el Equipo de Cooperación elabora y envía la nota Concepto al PNUD. (Se está a la espera de la aprobación del comité técnico).
2.        En el Seguimiento e implementación de proyecto Colombia Transforma - Fundación Progresar, el 19 de abril se entregó el segundo producto pactado y el 16 de junio se entregó el tercer producto pactado.
3.        Formulación de nuevo proyecto de apoyo a un PRB (OIM/USAID), el 28 de abril fue enviada la primera versión de la ficha de Apoyo a los PRB Meta y Buenaventura.
La  ficha fue aprobada por OIM, 29 de abril 2021.
El 25 de mayo se envío a OIM la solicitud de compra con las especificaciones técnicas de los computadores establecidos en la ficha.
Se participo en reuniones con OIM para hacer revisión de las actividades y presupuesto del proyecto.
4.        Se desarrollo Mesas técnicas con dependencias responsables y aliado para la Formulación nueva fase de apoyo del Programa Propaz II de la GIZ Alemania.
El 30 de abril se llevó a cabo espacio entre la Directora de la UBPD, en conjunto con el equipo de Cooperación y Alianzas, y la GIZ con el fin de conversar sobre los nuevos ejes temáticos de ProPaz II y las posibilidades de trabajo conjunto, lo cual permitió que la UBPD pudiera definir las líneas de trabajo priorizadas.
El día 6 de mayo la UBPD emite carta a la GIZ en la que informa la definición de las líneas y actividades priorizadas para el trabajo conjunto entre las entidades.  
Posteriormente, el día 21 de mayo se llevó a cabo un espacio de conversación entre la GIZ y las direcciones misionales y equipos territoriales en la que se identificaron las posibles acciones a desarrollar en el marco de las líneas estratégicas priorizadas por la Dirección general, resultado de la cual se construyó un mapa de cooperación con esta información. El mapa de cooperación mencionado se encuentra siendo revisado por la Directora general de la UBPD.
5.        En el Seguimiento al proyecto de apoyo al PRB Magdalena Medio Caldense (Agencia Catalana de Cooperación y PNUD), el 4 de abril se llevó a cabo la segunda mesa técnica de seguimiento y el 25 de junio se llevó a cabo la tercera mesa técnica de seguimiento.
6.        En el Seguimiento a la ficha Planeación Estratégica Enfoque Adaptativo y Cultura Organizacional (OIM/USAID), se gestionó la radicación de cuenta de cobro con corte al mes de abril 2021.
Se gestionó OtrosSí por dos meses, de las 2 consultoras del componente de Cultura Organizacional. Fecha fin 30/06/2021.
7.        En el Seguimiento a la Ficha Política de cuidado (OIM-USAID y Embajada Suiza), el 26 de abril se llevó a cabo la reunión de inicio reunión entre la Embajada de Suiza-OIM-UBPD (CPP y CNV) respecto del proyecto “Desarrollo de la estrategia de cuidado con énfasis en la comunicación empática basada en la metodología de la Comunicación No violenta”.
8.        Se realizó la Formulación de nuevas propuestas para apoyo Diakonia Suecia.
El 28 de junio se notificó la aprobación de dos proyectos por 150 mil coronas suecas cada uno.
Se espera para el 06 de julio realizar una reunión con el cooperante para definir ruta a seguir.
9.        En cuanto al Monitoreo Mapa de riesgos de gestión, El 23 de abril se cargó la evidencia y/o soportes de las acciones de tratamiento y de la ejecución de los controles, correspondientes al Monitoreo mapa de riesgos de gestión 2021 pertenecientes al Equipo de Cooperación.
10.        En cuanto al Monitoreo Plan Anticorrupción y  Mapa de riesgos de corrupción, el 26 de Abril se realizó un recordatorio al equipo de Cooperación, sobre el reporte _ 1° Cuatrimestre 2021_ Reporte Riesgos Anticorrupción _ Cooperación.
</t>
    </r>
    <r>
      <rPr>
        <b/>
        <sz val="9"/>
        <color theme="1"/>
        <rFont val="Arial"/>
        <family val="2"/>
      </rPr>
      <t xml:space="preserve">
Asesora Incidencia
</t>
    </r>
    <r>
      <rPr>
        <sz val="9"/>
        <color theme="1"/>
        <rFont val="Arial"/>
        <family val="2"/>
      </rPr>
      <t>1. Se acompaña la formulación de la Nota concepto para el MPTF para fortalecer la participación de OSC en cuatro PRB priorizados (Pacifico Sur, Alto y Medio atrato, Buenaventura y Oriente Antioqueño)                                                                                                                                2. Se acompaña reuniones con ICMP en el marco de los programas de pequeñas Subvenciones, por medio del cual se finanzan organizaciones de interes en el trabajo de la UBPD y por medio de los cuales se ha podido establecer una articulación entre Organizaciones, ICMP y UBPD</t>
    </r>
  </si>
  <si>
    <r>
      <rPr>
        <b/>
        <sz val="9"/>
        <color theme="1"/>
        <rFont val="Arial"/>
        <family val="2"/>
      </rPr>
      <t>Asesora de Incidencia, relacionamiento y posicionamiento político:</t>
    </r>
    <r>
      <rPr>
        <sz val="9"/>
        <color theme="1"/>
        <rFont val="Arial"/>
        <family val="2"/>
      </rPr>
      <t xml:space="preserve">
Con el objetivo de desarrollar acciones de fortalecimiento de la participación de las personas y organizaciones que buscan en los Planes Regionales de Búsqueda y en el desarrollo de acciones humanitarias, se realizaron diferentes acciones:                                                                                                         
</t>
    </r>
    <r>
      <rPr>
        <b/>
        <sz val="9"/>
        <color theme="1"/>
        <rFont val="Arial"/>
        <family val="2"/>
      </rPr>
      <t xml:space="preserve">1. </t>
    </r>
    <r>
      <rPr>
        <sz val="9"/>
        <color theme="1"/>
        <rFont val="Arial"/>
        <family val="2"/>
      </rPr>
      <t xml:space="preserve">Se acompaño el proceso de formulación del proyecto Fondo Multidonante de las Naciones Unidad para el Sostenimiento de la Paz, en donde se decide priorizar las acciones en Pacifico Sur, Oriente Antioqueño, Buenaventura y Alto y medio atrato, incluyendo el fortalecimiento de los PRB en universo de PDD, registro
nacional de fosas, cementerios ilegales y sepulturas y relacionamiento con las organizaciones e instituciones.       
</t>
    </r>
    <r>
      <rPr>
        <b/>
        <sz val="9"/>
        <color theme="1"/>
        <rFont val="Arial"/>
        <family val="2"/>
      </rPr>
      <t>2.</t>
    </r>
    <r>
      <rPr>
        <sz val="9"/>
        <color theme="1"/>
        <rFont val="Arial"/>
        <family val="2"/>
      </rPr>
      <t xml:space="preserve"> Se llevaron a cabo cuatro Pactos Regionales por la Búsqueda de Personas dadas por Desaparecidas de abril a junio el 7 de abril 2021 en Bogotá – Cundinamarca; 13 de abril 2021 en Buenaventura; 21 de abril 2021 en Caquetá y 11 de junio 2021 en Norte de Santander, los Equipos Territoriales despues de una jornada de planeación con la Dirección General realizaron una socialización presencial con victimas, organizaciones y entidades territoriales, en la cual se trabajó la articulación y particiáción de personas y organizaciones que buscan en las diferentes acciones humanitarias a implementar en el territorio y los Planes Regionales de Búsqueda.                                                                </t>
    </r>
    <r>
      <rPr>
        <b/>
        <sz val="9"/>
        <color theme="1"/>
        <rFont val="Arial"/>
        <family val="2"/>
      </rPr>
      <t xml:space="preserve">3. </t>
    </r>
    <r>
      <rPr>
        <sz val="9"/>
        <color theme="1"/>
        <rFont val="Arial"/>
        <family val="2"/>
      </rPr>
      <t xml:space="preserve">Desde el equipo de incidencia, relacionamiento público y posicionamiento político se complemento el listado de organizaciones a 40 organizaciones por priorizar según su relacionamiento con la UBPD, a partir de esta lista se han llevado encuentros bilaterales de negociación con diferentes  organizaciones que tienen presencia a nivel  nacional y territorial como FEVCOL, FNEB, CAJAR, CJL, CCJ, COFB, Movice capitulo Bogotá y Capitulo Antioquia, ASFADDES, Reiniciar, Familiares Colombia LF, Mesa de Desapariciones Forzadas de la Coordinación Colombia Europa Estados Unidos; Organizaciones de Buenaventura, Colectivo 16 de Mayo, Hasta encontrarlos, CSPP, Grupo de Familiares en el exterior (Europa, Estados Unidos, Argentina y Uruguay), Equitas y CJYC, estos encuentros tienen como objetivo mejorar el relacionamiento estrategico de la entidad con las Organizaciones, articular esfuerzos para trabajar en la búsqueda de personas dadas por desaparecidas, mejorar la participación en las acciones humanitarias y los PRB de las buscadoras y los buscadores e impulsar convenios según las necesidades y recursos de la UBPD, que se evaluan con los equipos involucrados en el posible convenio.
</t>
    </r>
    <r>
      <rPr>
        <b/>
        <sz val="9"/>
        <color theme="1"/>
        <rFont val="Arial"/>
        <family val="2"/>
      </rPr>
      <t>4.</t>
    </r>
    <r>
      <rPr>
        <sz val="9"/>
        <color theme="1"/>
        <rFont val="Arial"/>
        <family val="2"/>
      </rPr>
      <t xml:space="preserve"> Se realiza la redacción del Convenio de Grupo de Familiares en el exterior OMI-VÄSTERÅS con la DTPCVED, la Secretaria General y con apoyo de la Subdirección administrativa y finaniera que se encuentra en proceso de aval y re - negociación con la Organización, este convenio tiene como objeto aunar esfuerzos para la busqueda de PDD. Adicionalmente, se realiza un acompañamiento paralelo a las victimas en el exterior y reuniones periodicas con la Dirección General y participación de la DTPCVED                                                                  </t>
    </r>
    <r>
      <rPr>
        <b/>
        <sz val="9"/>
        <color theme="1"/>
        <rFont val="Arial"/>
        <family val="2"/>
      </rPr>
      <t xml:space="preserve"> 5.</t>
    </r>
    <r>
      <rPr>
        <sz val="9"/>
        <color theme="1"/>
        <rFont val="Arial"/>
        <family val="2"/>
      </rPr>
      <t xml:space="preserve"> Se realiza acompañamiento a la Mesa Técnica con el  MOVICE capitulo Bogotá, Reiniciar, FEVCOL, Familiares Colombia LF, CSPP, CAJAR y CJYC y Equitas en Magdalena.                                                                                                                                                                                   </t>
    </r>
    <r>
      <rPr>
        <b/>
        <sz val="9"/>
        <color theme="1"/>
        <rFont val="Arial"/>
        <family val="2"/>
      </rPr>
      <t>6.</t>
    </r>
    <r>
      <rPr>
        <sz val="9"/>
        <color theme="1"/>
        <rFont val="Arial"/>
        <family val="2"/>
      </rPr>
      <t xml:space="preserve"> Se realiza un borrador de la Ruta de participación para personas buscadoras y organizaciones en la UBPD. Realizamos una reunión con la DTPCVED para fortalecer y socializar el insumo.                                                                                                                                                               </t>
    </r>
    <r>
      <rPr>
        <b/>
        <sz val="9"/>
        <color theme="1"/>
        <rFont val="Arial"/>
        <family val="2"/>
      </rPr>
      <t>7</t>
    </r>
    <r>
      <rPr>
        <sz val="9"/>
        <color theme="1"/>
        <rFont val="Arial"/>
        <family val="2"/>
      </rPr>
      <t xml:space="preserve">. Se apoya a la Directora General al recibir la propuesta de decreto para la creación de la Mesa Departamental Interinstitucional sobre Desaparición Forzada en Antioquia.                                                                                                                                                                                             </t>
    </r>
    <r>
      <rPr>
        <b/>
        <sz val="9"/>
        <color theme="1"/>
        <rFont val="Arial"/>
        <family val="2"/>
      </rPr>
      <t>8</t>
    </r>
    <r>
      <rPr>
        <sz val="9"/>
        <color theme="1"/>
        <rFont val="Arial"/>
        <family val="2"/>
      </rPr>
      <t xml:space="preserve">. Se apoya a la Directora General en el recibimiento del Informe elaborado por el MOVICE sobre " búsqueda de víctimas de desaparición forzada y ejecuciones extrajudiciales y protección de CNI en cementerios  afectados por medidas sanitarias excepcionales por el COVID19 en el Departamento de Antioquia”.                                                                                                                                                                                                  </t>
    </r>
    <r>
      <rPr>
        <b/>
        <sz val="9"/>
        <color theme="1"/>
        <rFont val="Arial"/>
        <family val="2"/>
      </rPr>
      <t>9.</t>
    </r>
    <r>
      <rPr>
        <sz val="9"/>
        <color theme="1"/>
        <rFont val="Arial"/>
        <family val="2"/>
      </rPr>
      <t xml:space="preserve"> Se asiste a la sesión de la MESA DEPARTAMENTAL DE VICTIMAS DE BOYACÁ con el objetivo de presentar las funciones de la UBPD y se busca articular acciones.                                                                                                                                                                                                            </t>
    </r>
    <r>
      <rPr>
        <b/>
        <sz val="9"/>
        <color theme="1"/>
        <rFont val="Arial"/>
        <family val="2"/>
      </rPr>
      <t xml:space="preserve">10. </t>
    </r>
    <r>
      <rPr>
        <sz val="9"/>
        <color theme="1"/>
        <rFont val="Arial"/>
        <family val="2"/>
      </rPr>
      <t xml:space="preserve">se elaboran insumos para la participación de la Directora General en dos eventos dirigidos por la Fundación hasta encontrarlos, el primero, la presentación del informe ¡PRESENTE! En memoria de las Desapariciones Forzadas, en la década de los años 80s en Colombia y la publicación de una guía metodológica de participación de familiares en contribución a insumos para los Planes Locales o Regionales de Búsqueda                                                                                                                                                                                                               </t>
    </r>
    <r>
      <rPr>
        <b/>
        <sz val="9"/>
        <color theme="1"/>
        <rFont val="Arial"/>
        <family val="2"/>
      </rPr>
      <t xml:space="preserve">11. </t>
    </r>
    <r>
      <rPr>
        <sz val="9"/>
        <color theme="1"/>
        <rFont val="Arial"/>
        <family val="2"/>
      </rPr>
      <t xml:space="preserve">Acompañamiento a la Directora General en el evento realizado con Red Nacional de Programas Regionales de Desarrollo y paz sobre el trabajo de la UBPD y sus principales intereses de relacionamiento con las regiones, para el buen fluir de la tarea de la entidad.              </t>
    </r>
    <r>
      <rPr>
        <b/>
        <sz val="9"/>
        <color theme="1"/>
        <rFont val="Arial"/>
        <family val="2"/>
      </rPr>
      <t>12.</t>
    </r>
    <r>
      <rPr>
        <sz val="9"/>
        <color theme="1"/>
        <rFont val="Arial"/>
        <family val="2"/>
      </rPr>
      <t xml:space="preserve"> Acompañamos a la Directora general en la entrega de lineamientos para la construcción de un plan regional de busqueda que realizó la Mesa Departamental sobre Desaparición Forzada; Movimiento Nacional de Víctimas de Crímenes de Estado, Capítulo Antioquia y  Corporación Jurídica Libertad.</t>
    </r>
  </si>
  <si>
    <t xml:space="preserve">Se presenta el reporte de actividades permanentes de coordinación y acompañamiento para el fortalecimiento de la participación de personas y organizaciones que buscan.
Se relata un importante número de actividades en acompañamiento a planes regionales de búsqueda y pactos regionales con la participaciones de equipos territoriales.
Adicionalmente se presentan las organizaciones priorizadas según su relacionamiento y se presenta el documento inicial de la ruta de participación.
Aunque son bastantes actividades adelantadas, sin las evidencias que soportan su implementación, no es posible tener un reporte de válido.
</t>
  </si>
  <si>
    <t>Igualmente se presenta un importante componente de actividades encaminadas a invitar e impulsar la vinculación de personas y organizaciones a los pactos nacionales y regionales de búsqueda..
Sin embargo, al no tener las evidencias de dichos avances, no es posible realizar una verificación y seguimiento efectivo del avance.</t>
  </si>
  <si>
    <t>La agenda para el trimestre presenta importantes relacionamientos con medios de comunicación, con la Procuraduría organizaciones de la sociedad civil, entidades entre otros.
Adicionalmente para trabajar los pactos regionales se trabajó con gobernaciones, alcaldías, ministerio público y entes territoriales.
Recordamos nuevamente la necesidad de aportar las evidencias de las diversas actividades realizadas.</t>
  </si>
  <si>
    <t>Es posible aclarar la diferencia de la presente actividad y la actividad 38? podrían vincularse?</t>
  </si>
  <si>
    <t>Nuevamente se presenta un detalle importante de numerosas actividades de  formulación y seguimiento a acuerdos y convenios y se presentan las evidencias soporte de dichos avances, desagregadas en implementaciones de proyectos, mesas técnicas de trabajo, formulación de nuevos proyectos etc...</t>
  </si>
  <si>
    <t xml:space="preserve">Finalmente se desarrolló la actividad de sistematización de entrevistas, pendiente desde la vigencia anterior.
Igualmente se avanzó en el informe y se espera poder presentarlo en el siguiente periodo.
Se presentaron también bastantes actividades de avance con el objetivo de involucrar a la comunidad internacional en el proceso de búsqueda.
Las evidencias dan cuenta de las actividades reportadas.
</t>
  </si>
  <si>
    <t>Las actividades de profundización de lineamientos han estado relacionadas en primer lugar con las asesorías puntuales a los equipos territoriales, en los casos donde han existido inquietudes o donde se presentan casos o solicitudes que ameritan un dialogo mas profundo acerca de las acciones a implementar. Estas acciones de asesoria a los equipos territoriales se han dado principalmente de las entregas dignas, la incorporación de enfoques diferenciales y la participación. A su vez, se adelantaron dos ejercicios internos de gran relevancia en la profundización de los lineamientos "Intercambio de experiencias y saberes de entregas dignas" y "Hablemos de Reencuentro" , con los cuales se trabajo con diferentes actores de la entidad en la búsqueda de mejores respuestas de la entidad en estos temas, ademas de generar insumos para la actualización de los documentos de lineamientos.</t>
  </si>
  <si>
    <t>Se evidencian las sesiones de trabajo que han desarrollado durante el segundo trimestre. Frente a los soportes, se sugiere utilizar todos los campos de los formatos de actas de reunión, ya que no se están registrando algunos campos, como consecutivo de actas, firmas, compromisos, entre otros. Por otra parte, se sugiere consolidar la información más relevante producto de cada sesión, ejemplo, temática tratada, compromisos, mejores prácticas o logros desarrollados durante la sesión.</t>
  </si>
  <si>
    <t>Durante el segundo trimestre del año se avanzó en la consolidación del documento de criterios de relacionamiento, con los aportes de los equipos territoriales y teniendo en cuenta las experiencias en los relacionamientos que se han venido dando hasta el momento. Este documento se encuentra en su versión preliminar recogiendo los aportes de los servidores y servidoras de la UBPD para iniciar su implementación en el segundo semestre. 
 Teniendo en cuenta que este documento se esta construyendo de manera participativa, la actividad ha tomado mas tiempo del estimado en la planeación de inicio de la vigencia</t>
  </si>
  <si>
    <t>De acuerdo con los tiempos previstos para la actividad, no se dio cumplimiento ni en el primer ni en el segundo trimestre. En tal sentido, se sugiere dar prioridad a estos lineamientos y criterios para el 3er trimestre del 2021. Por otra parte, no se evidencia que hayan utilizado los insumos que indicamos en la retroalimentación del primer trimestre.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Territorial. las cuales, en su momento, buscaron potenciar mecanismos de relacionamiento interinstitucional para que la UBPD alcance un liderazgo en el marco de un sistema de búsqueda". Por lo cual, se sugiere considerarlos para unificar criterios desde la SGTT</t>
  </si>
  <si>
    <t>En el marco del relacionamiento con las Organizaciones, Colectivos, Movimientos, Plataformas y Comunidades, se han venido trabajando con las organizaciones planes de trabajo que permitan implementar las acciones que son objeto de cada uno de estos relacionamientos, por esta razón se ha venido articulando internamente una estrategia que permita integrar todas las acciones de relacionamiento y conocer el estado de los compromisos que se asumen desde cualquier dependencia de la entidad. Para este fin se diseño un instrumento de reporte de las acciones que se viene administrando desde la Dirección de Participación y se esta trabajando con los Equipos Territoriales y el nivel central para lograr esta coordinación.</t>
  </si>
  <si>
    <t>Dentro del avance no se registran las organizaciones de la sociedad civil con las cuales se han materializado planes de trabajo y/o mesas técnicas, por lo anterior, es necesario que incluyan y pormenoricen que tipo de trabajo se ha realizado con las organizaciones para cada periodo. 
 Se resalta como hito adicional la construcción de la estrategia para integrar todas las acciones de relacionamiento y para conocer el estado de los compromisos, así como el diseño del instrumento de reporte de las acciones.</t>
  </si>
  <si>
    <t>Para el 2021 la estrategia Red de Apoyo contará con la implementación de su tercera fase, durante el segundo trimestre del año se llevaron a cabo las actividades de preparación contractual para la firma de los convenios a través de los cuales se ejecutarán los nodos de: Apartadó, Barrancabermeja, Bogotá, Cúcuta, Medellín, San José del Guaviare, Sincelejo y Villavicencio.
 A continuación se relacionan las organizaciones que ejecutaran cada uno de los nodos: Bogotá, Villavicencio, San José del Guaviare y Sincelejo por la unión de las organizaciones Corporación Vínculos y el Colectivo Orlando Fals Borda; Nodo Apartadó y Medellín por las organizaciones Instituto Popular de Capacitación y la Organización Indígena de Antioquia; Nodo Barrancabermeja por la Corporación Desarrollo y Paz del Magdalena Medio con la Asociación de Red de Emisoras Comunitarias del Magdalena Medio y en el nodo Cúcuta por Corprodinco y Fedecomunal.
 Finalmente, señalamos que a 30 de junio se encuentran firmados tres de los cuatro convenios estimados y se espera el perfeccionamiento del cuarto convenio durante los primeros días del mes de julio</t>
  </si>
  <si>
    <t>Se valora y resulta la suscripción de los convenios con 3 de las 4 organizaciones que intervendrán en la Red de Apoyo. De acuerdo con lo anterior, se espera que para el tercer trimestre ya se cuente con avances en la implementación de la Red de apoyo y los convenios suscritos.
 Desde ya, se sugiere ir planeando labores precontractuales para la próxima vigencia relacionadas a la Red de Apoyo, lo anterior, considerando que en el año 2022 tendremos Ley de garantías, lo cual hará que los procesos contractuales tengan necesariamente que estar con suficiente antelación a finales del año 2021.</t>
  </si>
  <si>
    <t>En el segundo trimestre del año se viene implementando el convenio con ASFADDES y realizando todo el proceso precontractual para la celebración de cuatro nuevos convenios con organizacoines en el marco del fortalecimiento de la participación. Los cuatro conveniios que se espera celebrar son con ASOFAVIDA, Caribe Afirmativo, OPIAC y una representante de familiares en el exterior. Adicional a estos convenios se ha venido trabajando con MOVICE y Familiares Colombia, un dialogo para un posibe convenio que aún no esta definido y se viene acompañando a la COMADRE de AFRODES, en la gestión de un proyecto con la OIM, con la participación de la UBPD.</t>
  </si>
  <si>
    <t>El seguimiento evidencia un avance significativo para la suscripción de varios convenios con organizaciones, colectivos, movimientos, plataformas, para su fortalecimiento y participación. Se sugiere establecer estrategias para hacer un seguimiento consolidado efectivo a todos las acciones, actividades o compromisos que se deriven de los convenios suscritos.
 Se sugiere incluir dentro de las sesiones realizadas a las demás Direcciones técnicas, con el propósito de unificar criterios y buscar puntos en común a la hora de establecer acciones o compromisos con las organizaciones.</t>
  </si>
  <si>
    <t>Durante el segundo trimestre se continúa trabajando en el documento de criterios de relacionamiento con organizaciones, colectivos movimientos y plataformas, que se viene construyendo de manera participativa. A su vez, Se avanzó en la concertación y la construcción de los estudios previos del Convenio Grupo de Expertos LGBTI con Caribe Afirmativo -Alianza Voces LGBT- para desarrollar el fortalecimiento de la participación de liderazgos regionales y la búsqueda de personas LGBTI dadas por desaparecidas y se socializaron los Lineamientos LGBTI a Colombia Diversa y se acordó instalar una Mesa Técnica Nacional, y por último, se avanzó en la definición y preparación de la Mesa Técnica Nacional UBPD Caribe Afirmativo a instalarse en Montes de María en el mes de julio.
 Así mismo, se avanzó en el proceso de participación y relacionamiento con el Colectivo de Mujeres Afrocolombianas LA COMADRE de AFRODES, con quien se realizarán 10 encuentros colectivos en todo el país para incorporar la apuesta de género y el enfoque afro en el proceso de búsqueda colectiva de estas mujeres. Adicionalmente, se apoyó y asesoró el proceso de entrega digna de una mujer combatiente desaparecida. 
 En el mes de abril los días 8 y 9, se llevó a cabo sesión del Órgano de Interlocución donde se acuerdo que en el transcurso del año 2021 se implementarán las siguientes acciones - Desde Pedagogía: promover la reflexión y el pensamiento propio sobre la desaparición y la búsqueda con los pueblos indígenas que se prioricen para el pilotaje. - En el Proyecto de Fosas: identificar y caracterizar las zonas de búsqueda por piloto a partir de fuentes de información secundaria. 
 Finalmente se destaca la firma del convenio entre la UBPD y Los Pueblos Indígenas: en el mes de junio 2021 se llevó a cabo firma convenio. Pilotaje de actividades priorizadas en el Protocolo de Relacionamiento y Coordinación</t>
  </si>
  <si>
    <t>Se resaltan todas las acciones de planeación propuestas para el relacionamiento con organizaciones, colectivos, movimientos, plataformas de enfoques diferenciales y de género. En este sentido, se esperaría que todos los convenios fueran suscritos durante el tercer trimestre y a su vez, iniciara su implementación para lo que resta de vigencia.
 Se sugiere estandarizar el uso de actas de reunión, ya que no hay una secuencia de temas o de actas, las cuales permitirían entender la traza de cada compromiso o acción registrada.</t>
  </si>
  <si>
    <t>Durante el segundo trimestre de la vigencia 2021, en coordinación entre la Oficina de Gestión del Conocimiento y la DTPCVED, se elaboró una metodología para la caracterización de las personas que buscan desde los enfoques diferenciales y de género (mujeres y LGBTI). Este metodología tiene una perspectiva cualitativa con el diseño de la cartilla titulada “Caracterización de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y, cuantitativa con el diseño del instrumento “Instrumento de Caracterización de Particularidades, Necesidades y Expectativas”. Este grupo de interés a caracterizar lo integran familiares o allegados de las personas dadas por desaparecidas que han realizado una Solicitud de Búsqueda directa a la UBPD, y que, además, han participado en los diálogos de asesoría, orientación y fortalecimiento realizados por la DTPCVED y los Equipos Territoriales. Asimismo, la caracterización se realizará a través de la implementación de la tercera fase de la Red de Apoyo que lidera la DTPCVED y los equipos territoriales en las ciudades de: Apartadó, Barrancabermeja, Bogotá, Cúcuta, Medellín, San José, Sincelejo y Villavicencio. Durante los meses de julio a octubre, se implementarán las fases de recolección y sistematización de la información y análisis de la información.</t>
  </si>
  <si>
    <t>Se sugiere analizar la metodología escogida para seleccionar la muestra de la caracterización y percepción de familiares de personas dadas por desaparecidas. Lo anterior, considerando que no es congruente con el Universo de PDD encontrado a la fecha en la UBPD. Así mismo, cabe recordar que la caracterización está contemplada para los enfoques diferenciales y de género (mujeres y LGBTI). En este caso, se sugiere considerar las cifras de estas poblaciones para garantizar que el ejercicio de percepción no se encuentre sesgado o limitado.</t>
  </si>
  <si>
    <t>En el segundo trimestre de 2021, se ha venido trabajando con los Equipos Territoriales en todos los aspectos relacionados con la particpación y se ha generado una mayor y mejor articulación gracias a los espacios generados por la Subdirección General, Técnica y Territorial. Esta articulación ha permitido la retroalimentación de los ejercicios que viene adelantando la Dirección de Participación en el nivel central y a reformular algunas de las acciones y formas de relacionamiento con los equipos territoriales, como el cambio de figura de referentes territoriales a referentes tematicos desde la Dirección de Participación hacia los Equipos Territoriales. 
 A su vez se ha trabajado con estos equipos en las aclaraciones de inquietudes y dudas acerca de los indicadores relacionados con la participación y la manera de reportar la información.</t>
  </si>
  <si>
    <t>El avance de seguimiento permite evidenciar el trabajo conjunto que se viene desarrollando entre las Direcciones Técnicas y los equipos territoriales para temas de apoyo en sistemas y formas de medición, es así, que los soportes remitidos solo hacen alusión a la metodología interna de trabajo para cargar información en los sistemas de información, generación de reportes o relacionada con los indicadores del Plan de acción. dificultando evidenciar las acciones necesarias para garantizar la participación de las PQB, tal y como lo solicita esta actividad. En este caso, se sugiere desarrollar reuniones para mejorar las formas, metodologías y procedimientos utilizados y requeridos para que las personas que buscan participen durante los procesos de búsqueda.</t>
  </si>
  <si>
    <t>En el segundo trimestre se tuvo la participación de 1109 nuevas personas, de las cuales 377 personas lo hicieron de manera individual y 732 en acciones de participación colectiva. 
 A su vez, los lineamientos de participación de las personas, familias, grupos étnicos, organizaciones de familiares, colectivos y organizaciones sociales, son apuestas en constante revisión y actualización. Sus primeras versiones son del año 2020 y en el marco de su divulgación e implementación, la UBPD definió un primer periodo de actualización a los 6 meses de su última versión, de tal manera que se pudiera conocer e incorporar la experiencia de los equipos territoriales según vengan haciendo uso de los mismos y recogiendo la perspectiva territorial propia de la participación en las regiones. Así, para el segundo trimestre de la vigencia 2021, se elaboró un instrumento para el seguimiento y actualización de los lineamientos del proceso de participación en la búsqueda de las personas dadas por desaparecidas, el cual será enviado a los equipos territoriales, con el fin de comprender las dinámicas de participación de los actores sociales involucrados en la búsqueda de las personas desaparecidas que se encuentran en el territorio según la experiencia de la implementación de los lineamientos. Asimismo, se realizó un primer análisis cuantitativo sobre la implementación de las acciones humanitarias y extrajudiciales para la búsqueda, así como de las acciones de asesoría, orientación y fortalecimiento que han venido desarrollando los equipos territoriales y la DTPCVED del nivel central, desde el año 2019 con corte a marzo del 2021. Los encuentros y diálogos con los equipos territoriales, que tienen como finalidad, conocer el proceso de implementación de los lineamientos de participación, se realizarán durante el segundo semestre del año, lo cual va a brindar los insumos necesarios para la actualización de los lineamientos de participación.</t>
  </si>
  <si>
    <t>Es necesario considerar que esta actividad contempló el diseño de una estrategia de participación, frente a esto, sólo se recibió un documento denominado "Estrategia para el fortalecimiento de la propuesta de relacionamiento con grupos de interés primer trimestre de 2021", el cual tiene temas gruesos no desagregados o detallados en cuanto a metodología se refiere. Frente al avance en el ajuste de los diferentes lineamientos de participación, es necesario que también se prevea la actualización de los procedimientos existentes en el Sistema de Gestión, en todo caso, garantizando estandarización de los procesos, guías, lineamientos, protocolos y demás documentos que se generar para la participación de las PQB.</t>
  </si>
  <si>
    <t>Durante el segundo trimestre del 2021, se realizaron las siguientes actividades: 
 • Acompañamiento a la primera toma de muestra tomada por la UBPD a través de operador logístico con un laboratorio que tiene cobertura internacional en New Jersey Estados Unidos y dialogo de fortalecimiento sobre esta experiencia de la persona que lidera la búsqueda, 
 • Articulación y coordinación interna en preparación para Acciones de fortalecimiento y dialogo inicial con los ETs de Barrancabermeja, Bogotá y Florencia.
 • Brindar acompañamiento para la presentación de propuesta de convenio con una de las organizaciones del Grupo Europa de Familiares (propuesta de la organización OIM)
 • Reunión entre la OACP y la OTI para abordar el tema de la presentación del Micrositio Web.
 • Realización de la Acción de fortalecimiento colectiva bajo la modalidad virtual, consistente en 3 encuentros pedagógicos y de intercambio de experiencias sobre las acciones humanitarias de búsqueda llevados a cabo el 24 abril con familiares de personas desaparecidas que residen en el exterior (Cono Sur y Europa). En el cual participaron mas de 40 personas 
 • Se construyo la propuesta de la estrategia de participación y de abordaje de las SB del exterior (nivel central - nivel territorial), construida a partir de los procedimientos y lineamientos establecidos por la UBPD, y que a futuro se convertirá en una cartilla de consulta para el trabajo interno. 
 • Realización del balance semestral presentado virtualmente a los familiares y organizaciones llevado a cabo el 22 de junio 
 • Coordinación para la preparación del foro Virtual “Las voces de las Victimas en el exterior en el sistema integral para la paz“, conversatorio en el marco del día mundial de las personas refugiadas realizado el 25 de junio</t>
  </si>
  <si>
    <t>Los avances y soportes reflejan el desarrollo de acciones encaminadas a la búsqueda de personas desaparecidas con familiares en el exterior, se resalta la construcción del documento (borrador) de la estrategia de participación y de abordaje de las solicitudes de búsqueda en el exterior, el cual se espera cuente con la aprobación definitiva en el segundo trimestre de 2021, lo anterior, considerando que la actividad no solo prevé la construcción de la estrategia, sino, su implementación en lo que resta de la vigencia.</t>
  </si>
  <si>
    <t>En el segundo trimestre del año 2021 la Unidad de Búsqueda de Personas Dadas por Desaparecidas UBPD, ha adelantado acciones de articulación interinstitucional para el desarrollo de entregas dignas con el GRUBE de la FGN, el CICR, el Instituto Nacional de Medicina Legal y Ciencias Forenses, la Unidad para la Atención y Reparación a las Víctimas y el Ministerio de Salud. Desde el rol de contribución o coordinación, la UBPD ha apoyado el desarrollo de 8 entregas dignas, adelantadas en Pereira (Risaralda), Granada, El Castillo y Puerto Rico (Meta), San José del Guaviare (Guaviare) e Ibagué (Tolima). Estas entregas han estado orientadas por los lineamientos de la UBPD para estas acciones y los lineamientos de enfoques diferenciales para la participación.
 Finalmente, en los ejercicios que viene adelantando la UBPD de fortalecimiento interno, se realizó una primera jornada de intercambio de experiencias y saberes con diferentes actores de la entidad, donde se abordaron las entregas dignas como eje del dialogo y se enriqueció el ejercicio de consolidación de insumos para la actualización de los lineamientos de entrega digna.</t>
  </si>
  <si>
    <t>Durante el trimestre se evidencia y soporta la labor humanitaria de la UBPD en el territorio, logrando desarrollar 8 entregas y su posterior inhumación digna, para un total de 17 en lo que va del 2021. Para un próximo reporte, se sugiere incluir en el avance cualitativo cuantos cuerpos se han entregado dignamente por cada municipio, lo anterior, considerando que fueron 8, repartidas en 6 municipios (Pereira (Risaralda), Granada, El Castillo y Puerto Rico (Meta), San José del Guaviare (Guaviare) e Ibagué (Tolima).), lo que no permite desagregar fácilmente la cifra.
 Por último, se sugiere incluir en el reporte, cuantas de las entregas que se están desarrollando fueron desarrolladas a partir del trabajo dirigido por la UBPD y cuantas por el trabajo de coordinación o contribución con otras entidades.</t>
  </si>
  <si>
    <t>Durante el segundo trimestre del 2021 se inicio la implementación de la estrategia Hablemos de Reencuentro, desarrollando tres sesiones, donde se recogieron insumos importantes para los ajustes a los lineamientos y procedimientos de reencuentros. Este trabajo permitió ademas profundizar en los lineamientos y permitir mayor conocimiento de los servidores y servidoras de la UBPD acerca de todas las particularidades que implica un reencuentro en el marco de un proceso de búsqueda. 
 A su vez, se viene haciendo seguimiento y generando los espacios de dialogo internos necesarios para abordar las solicitudes que podrían derivar en un reencuentro. Este ejercicio se ha enriquecido tambien por las discusiones que se han dado acerca de la competencia de la entidad en las solicitudes identificadas.</t>
  </si>
  <si>
    <t>Dentro de la relatoría enviada "Hablemos de reencuentro" surgen varias sugerencias o acciones de mejora para contribuir con los procesos de reencuentro, en este sentido, se sugiere analizar ¿cuáles son pertinentes? y ¿cuáles aplican? para que sean incluidas dentro del procedimiento de Reencuentros ubicado dentro de los documentos del sistema de gestión. Estos insumos son valiosos para ajustar las formas de trabajo y repensar los mecanismos de trabajo interno.</t>
  </si>
  <si>
    <t>Para implementar el modelo de atención y servicio al ciudadano, se generaron las siguientes acciones operativas, de las cuales se da reporte del segundo trimestre así:
 Para el desarrollo de la actividad: “Implementar el modelo de atención y servicio al ciudadano”, se generaron las siguientes acciones operativas de las cuales se presenta el avance para el corte indicado así: 
 1. “Realizar un diagnóstico a los equipos territoriales frente a las rutas de atención y manejo de los canales de atención”: 
 El Grupo de Servicio al Ciudadano realizó satisfactoriamente el diagnóstico con 11 equipos territoriales en varios frentes de valoración, para lo cual se aplicó una herramienta elaborada directamente por el Grupo y diligenciada en conjunto con los enlaces territoriales y coordinadores(as). No se abarcaron en esta primera fase las 17 territoriales, dado las situaciones de afectación del COVID-19 entre otras inherentes a las agendas de trabajo. Sin embargo con la información recolectada de 11 sedes se cuenta con un diagnóstico pertinente para la toma de decisiones. Se indica que la actividad fue articulada con la SGTT y finalizada al 100% de conformidad con el objetivo propuesto para la valoración.
 De este ejercicio se presentó el informe final del cual se dio traslado mediante comunicación formal el 18 de mayo de 2021 a través del Memorando 2130-3-202102779, dirigido a los directores(as), Subdiretores(as), Jefes de Oficina y Coordinadores(as). Se adjunta lo indicado.
 2. “Gestionar con los jefes de dependencias los enlaces delegados para las actividades inherentes de Servicio al Ciudadano de la vigencia”: 
 Se cuenta con una matriz de enlaces delegados por los jefes de las diferentes dependencias de la UBPD, tanto para el trámite de PQRSD, Solicitudes de Búsqueda como solicitudes provenientes de entes externos de control en cumplimiento de la Circular 033 de 2020. Esta actividad se cumplió al 100% desde el trimestre anterior de acuerdo con el reporte generado.
 3. “Diseñar un cronograma para realizar sesiones de cualificación a enlaces de Servicio al Ciudadano, con el fin de identificar debilidades y fortalecer la apropiación y aplicación de lineamientos en materia de servicio al ciudadano”. 
 De acuerdo con la actividad, el Grupo de Servicio al Ciudadano elaboró un cronograma de cualificación con el objetivo de socializar los lineamientos inherentes del proceso y del modelo de servicio, identificar fortalezas y debilidades y profundizar en la labor humanitaria y extrajudicial de la UBPD. Esta actividad se cumplió al 100% desde el trimestre anterior de acuerdo con el reporte generado.
 4. “Implementar el cronograma de sesiones de cualificación a enlaces de Servicio al Ciudadano, con el fin de identificar debilidades y fortalecer la apropiación y aplicación de lineamientos en materia de servicio al ciudadano”:
  De acuerdo con el cronograma proyectado, se inició con la ejecución del mismo, del cual se presenta la siguiente gestión:
 Se realizó la socialización de los siguientes lineamientos:
 a. Comunicado informativo para interponer peticiones, quejas, reclamos, sugerencias o denuncias a través de la página Web, a través del Memorando 2130-3-202102630.
 b. Comunicado sobre conceptos técnicos uso aplicación WhatsApp.
 c. Comunicado informativo a los equipos territoriales, mediante el Memorando 2130-3-202102631, para seguimiento de los buzones de sugerencias de conformidad con el lineamiento establecido.
 5. “Diseñar y socializar un canal de comunicación interno que facilite la denuncia anónima o confidencial de posibles situaciones irregulares junto con los lineamientos específicos para su manejo”: 
 A través del Memorando 2130-3-202102630 se presenta comunicado interno que permite conocer la ruta para interponer peticiones, quejas, reclamos, sugerencias o denuncias a través de la página Web, garantizando la denuncia anónima o confidencial de posibles situaciones irregulares.
 6. “Promover mecanismos de articulación con otras entidades o instancias para la atención incluyente y accesible en materia de Servicio al Ciudadano”: 
 El grupo de Servicio al Ciudadano participa en un chat a través de la aplicación de WhatsApp, en donde se encuentran integrados 207 líderes de Servicio al Ciudadano de las entidades de la APN. Así como, asistió a un espacio de articulación Nacional en temas de Servicio al Ciudadano a través del “Tercer Encuentro del Equipo Transversal de Servicio al Ciudadano”. En este sentido se da continuidad a los escenarios de articulación de conformidad con lo manifiesto.
 7. “Registrar, controlar y realizar seguimiento de los PQRSD y Solicitudes de Búsqueda que ingresan a través de los diferentes canales de atención”: 
 Tal y como se ha presentado desde el trimestre anterior, como ruta de acción estratégica del Modelo de Servicio, se registra, controla y hace seguimiento a los PQRSD que ingresan a través de los diferentes canales de atención en matriz Excel, la cual se adjunta como evidencia: Nota: Se sugiere el manejo de la matriz aportada de acuerdo con las políticas de seguridad de la información, dado el contenido de la misma, la cual goza de datos sensibles.
 8. “Implementar un mecanismo que permita valorar la percepción de los grupos de interés que radican PQRSD en la entidad”. 
 Tal y como se presentó en el reporte anterior, el Grupo de Servicio al Ciudadano, elaboró un formulario para la valoración de la percepción de uno de los grupos de interés de la UBPD, correspondiente a PQRSD, en este orden se da cumplimiento al 100% de la actividad y se presenta informe de análisis. 
 9. “Elaborar informes del comportamiento de canales de atención”: 
 Teniendo en cuenta la periodicidad de los informes (cuatrimestrales), el Grupo de Servicio al Ciudadano, elaboró:
 a. Informe de PQRSD de los periodos enero a marzo y abril a junio de 2021 que presenta de manera transversal el comportamiento de los canales de atención.}
 b. Informe cuatrimestral, que presenta el detalle de dichos canales.
 10. “Realizar sesiones de cualificación y sensibilización a los colaboradores que prestan servicios de transporte, aseo y cafetería, vigilancia, operación logística y correspondencia, para el fortalecimiento y conocimiento de la naturaleza y misión de la UBPD”: 
 Se inició una estrategia formal de capacitación y sensibilización con los servicios tercerizados, actividad articulada con la Oficina de gestión del Conocimiento, para lo cual se adjunta pieza gráfica compartida como mecanismo de difusión interna.
 De acuero con la retroalimentación del trimestre anterior, es preciso señalar que, las labores de enfoque diferencial deben ser promidos por la Dirección de Participación quienes en el marco de sus funciones generan dichos linemientos. Sin perjuicio de lo anterior, para la vigencia 2022 se tendrá previsto la adquisición de elementos para las sedes que ya se encuentren adecuadas, así como la articulación con la Oficina de Comunicaciones en la emisión del material POP correspondiente.</t>
  </si>
  <si>
    <t>El informe presentado es detallado y cuenta de todas las acciones que promueve el Grupo de Atención al Ciudadano de la SAF. Permite entender el desarrollo de labores para implementar el modelo de atención y atención al ciudadano.
 Se sugiere incluir dentro del avance cualitativo un breve reporte de cuantas PQRSD están siendo recibidas contestadas por la UBPD en cada periodo de medición.
 ¿Dentro del modelo de atención y servicio al ciudadano se tiene contemplado evaluar la percepción del servicio para personas y familiares que buscan? o que acciones directas se tienen previstas en cuanto a este grupo de interés?, siendo este nuestro principal interés y parte interesada.</t>
  </si>
  <si>
    <t>Se respondieron las observaciones de los proponentes sore el pliego de la implementación del modelo de gobierno de datos y del desarrollo de las fases del SIM.
 Se modificó la ficha técnica de la implementación de modelo de gobierno de datos cambiando la solución tecnológica para poder abrir la propuesta a otros proponentes.
 Se realizo el análisis del sector del estudio de mercado para el desarrollo de las fases del SIM
 Se realizó la evaluación de la propuesta presentada para el desarrollo de las fases del SIM.</t>
  </si>
  <si>
    <t>Se sugiere incluir en el avance cualitativo el impacto que tiene el retraso contractual en la implementación del Sistema de información misional. Así mismo, de acuerdo con los contratiempos dados en la contratación, se sugiere ajustar el cronograma de trabajo y tomar acciones para garantizar el cumplimiento para lo que resta de la vigencia o en su defecto, determinar la fecha real de implementación.</t>
  </si>
  <si>
    <t>Las herramientas de registro de información se encuentran dispuestas en el sitio web</t>
  </si>
  <si>
    <t>El avance cualitativo no permite entender como las herramientas están permitiendo gestionar la información de las personas que están incluidas en las solicitudes de búsqueda. Se sugiere incluir avances que agreguen valor relacionada con el manejo y uso de la información. como, por ejemplo. ¿qué mejoras han desarrollado?, ¿qué dificultades han surgido? ¿Qué logros se han obtenido?</t>
  </si>
  <si>
    <t>En desarrollo de la Fase 1 durante el periodo, se avanzó en lo siguiente:
 1) PILOTO HERRAMIENTAS 
 *Coordinación y socializaciòn de herramientas para el registro de aportantes con la SGTT y equipos territoriales seleccionados (Montería, Ibagué, Cùcuta, Barranquilla, Sincelejo, Barrancabermeja). 
 * Se brindó acompañamiento a los ET que participaron del piloto de las herramientas
 * Se elaboraron documentos asociados a las herramientas: protocolo de tratamiento de datos (en articulación con Servicio al Ciudadano) y protocolo para administrar los còdigos de anonimización. 
 * Se avanzó en la coordinación con la Oficina de Comunicaciones y Pedagogía en las piezas y estrategias de difusión a partir de insumos preparados por la SGI, contando con el apoyo de la SGTT. 
 +Se habilitaron dos herramientas para la generación de códigos de anonimización y consulta del listado de firmantes de actas de sometimiento ante la JEP
 *Se desarrollaron reuniones periódicas de balance y planeación por el equipo responsable de la actividad 45.
 2. RESULTADOS DEL PILOTO
 *Algunos campos deben ser adicionados en el registro
 *KOBO no es la herramienta más idónea para almacenar la información pública reservada de los aportantes voluntarios.
 *La edición propuesta a través de la herramienta KOBO no cumple con las necesidades del usuario.
 *La consulta de los datos es obligatoria para el paso a producción.
 Acciones de mejora adelantadas
 *Se hizo una reunión con OTIC para revisar la seguridad de los datos de aportantes
 *Se construyó una Base de datos Relacional que cumpliera con las necesidades del registro de aportantes actual y que estuviera en concordancia con los casos de uso del Sistema de información Misional 
 *Se diseña y se desarrolla un módulo de roles y permisos para el acceso de la información de aportantes.
 *Se comenzó la implementación de una herramienta en JAVA que permita la consulta de los datos registrados
 *Se contempla la posibilidad de generar la adición y modificación de los registros de aportantes en esta herramienta.</t>
  </si>
  <si>
    <t>Se sugiere realizar el mismo análisis (piloto) de seguridad y confidencialidad que desarrollaron con la herramienta KOBO, ahora con la implementación de la herramienta en JAVA. Así mismo, se sugiere establecer si la implementación de esta nueva herramienta no significará un reproceso, considerando que este año se implementará el sistema de información misional. Por último, se sugiere establecer pautas para mitigar riesgos relacionados con la seguridad de la información y respaldo de la misma.</t>
  </si>
  <si>
    <t>Durante el segundo trimestre del 2021, 61 aportantes entregaron información relevante para la búsqueda y localización de personas dadas por desaparecidas, en el marco de rutas de trabajo que iniciaron o continuaron bajo el liderazgo de cada agrupación territorial y/o equipo territorial, o asumidos desde el nivel central, con aportantes de las vigencias 2019, 2020 y 2021. La mayoría de los aportes fueron recibidos por aportantes (personas o colectivos) exintegrantes de las FARC-EP (30), seguido de civiles (28), y el restante de exintegrantes de la Fuerza Pública (1), y exintegrantes de grupos paramilitares (2). 
 Se brindó acompañamiento a cada ET para el diligenciamiento y reporte de indicadores. Los equipos avanzaron en la apropiación de las herramientas actuales para el registro de los aportantes de información, en articulación con los referentes de la SGI para las Agrupaciones Territoriales, encargados de la consolidación de la información para su respectivo reporte.
 Se brindaron orientaciones a todos los equipos territoriales en el registro.</t>
  </si>
  <si>
    <t>Se sugiere describir en el avance cualitativo si toda la información contenida en el "Registro de aportantes UBPD" ha permitido llevar a cabo alguna intervención en territorio (localización, prospección o recuperación) o en que ha contribuido a los procesos humanitarios tener toda esta información en bases de datos de la Unidad, en este caso, podría ser evaluado en términos porcentuales, en este mismo orden, cómo se está ligando la información allegada por los aportantes con los Planes regionales de búsqueda o si a partir de esta información se han generado cronogramas de trabajo para trabajar con la información consignada producto de los encuentros desarrollados con los aportantes de información.
 Por otra parte, así como lo hicieron con los nombres de los aportantes, se sugiere establecer codificación para los lugares de los cuales se esté generando aporte de información, lo anterior, considerando que en muchas actas están brindando información demasiado detallada para ser catalogada como reservada o confidencial, como, por ejemplo: "...posibles lugares de inhumación en corregimiento de Papayal, municipio de Regidor, departamento de Bolívar".</t>
  </si>
  <si>
    <t>Se brindaron orientaciones para el abordaje de aportantes (contacto inicial y encuentros de recolección de información) con las AT Suroccidente, AT Centro, AT Noroccidente 2
 Durante el 2 trimestre se desarrollaron 66 encuentros con 61 aportantes de información, por parte de los ET y equipo del nivel central de la DIPLOC. La AT Caribe realizó 4 encuentros con aportantes de información, en los cuales con dos aportantes se tuvo salida a terreno para reconocer lugares donde se pueda realizar una posible Prospección. Adicionalmente en todos ellos se recopiló: i) información sobre personas dadas por desaparecidas; ii) información sobre lugares de disposición de cuerpos y la posible identidad de los mismos; iii) información de cuerpos sin identificar e identificados sin reclamar; y iv) información del contexto del conflicto armado y de quienes participaron en las hostilidades que contribuya a la búsqueda.
 Se han elaborado y apoyado la elaboración de guiones metodológicos y se ha dispuesto el manterial de apoyo necesario para las rutas de abordaje de aportantes de AT Suroccidente, AT Centro, AT Noroccidente 2 y AT Caribe.
 La SGI ha brindado orientaciones para el abordaje de aportantes complejos y para la articulación con actores claves para desarrollar rutas de trabajo de recolección de información como: Comisión de la Verdad, INPEC, JEP, ARN, ICBF e internamente con los equipos de Prevención y Protección y Servicio al Ciudadano.
 Se apoyó la elaboración de lineamientos para los aportes de comparecientes relacionados con el Auto 019.
 Se brindaron aportes a los instrumentos elaborados en el marco del contrato con Observatorio de Paz y Conflicto de la UNAL "Caracterización de necesidades y expectativas de las personas que participaron en el conflicto como integrantes de una organización armada"
 Se brindaron recomendaciones para el ingreso de información de aportantes en la Herramienta registro sitios disposición cuerpos, y se registraron algunos sitios referidos por aportantes para las AT Suroccidente y AT Centro.
 Se procesaron documentos de la JEP de las AT Suroccidente, Centro, Noroccidente 2 y se dio respuesta a los requermientos de la JEP frente a comparecencia y contribución efectiva.</t>
  </si>
  <si>
    <t>Se verifica que la información de aportantes concuerda con el indicador 05
 Se sugiere consolidar matricialmente todos los encuentros que se lleven a cabo con los aportantes, de tal forma, que sea mucho más fácil hacer seguimiento a los compromisos adquiridos durante cada sesión y llevar la trazabilidad de la información allí contenida. 
 Considerando que la información que acá se reporta es producida para los ciudadanos que quieran consultarla en la web, se sugiere que no incluyan siglas como AT o ET, entre otras. garantizando en todo caso, que los terceros puedan entender fácilmente el contexto o detalle de lo allí contenido.
 Con relación a la salida a terreno para reconocer lugares donde se puedan realizar posibles prospecciones, se sugiere solicitar acompañamiento de la DTPRI para que la hipótesis de localización pueda ser validada y acompañada desde la óptica forense.
 Por último, se sugiere que la información registrada para la actividad cuente con los avances de todas las territoriales. Lo anterior, considerando que dentro de los soportes se evidencia ausencia de respuesta de algunas sedes. Así mismo, dentro de los soportes se refleja un histórico de cifras de aportantes, sin embargo, este únicamente refleja cifras hasta el 31 de marzo de 2021 y no hasta el 30 de junio, como se había solicitado en este seguimiento.</t>
  </si>
  <si>
    <t>Durante el segundo trimestre del 2021 se registraron, analizaron y describieron 47 fuentes de información de utilidad para el proceso de búsqueda.</t>
  </si>
  <si>
    <t>Se informa que el soporte suministrado realmente no permite evidenciar el avance de la actividad. En este caso, es necesario determinar cómo podría mostrarse el consolidado o una matriz de resumen sin información confidencial o reservada.
 El reporte coincide con lo reportado en el indicador asociado (09). Es importante complementar, para el siguiente trimestre las dificultades o aprendizajes se han tenido, ya que el avance no agrega valor frente al registro, análisis y descripción de la información. Así mismo, es importante diferenciar lo que se hace en esta actividad con respecto a la 56, pues de ser equivalente el reporte, no tendría sentido que fueran actividades separadas. hasta el 30 de junio, como se había solicitado en este seguimiento.</t>
  </si>
  <si>
    <t>Durante el segundo trimestre del 2021 se analizó el 100 % (47 fuentes de información) todas presentan utilidad para el proceso de búsqueda.</t>
  </si>
  <si>
    <t>Este avance debe diferenciarse con relación a lo que se reporta para la actividad 57, lo anterior, considerando que no permite entender que avances tuvieron por separado, resaltando que la actividad 55 busca "registrar la información" y la 56 pretende "analizar su contenido". De momento no se encuentran resultados o impactos durante el proceso de análisis.</t>
  </si>
  <si>
    <t>Se generó informe de seguimiento con corte a 30 de Junio el cual incluye los avances del periodo Marzo - Junio:
 Evidencias:
 1. https://drive.google.com/file/d/1Y3HWlpb_P7yp-fg0eYdby29kOb4Fiec4/view?usp=sharing
 2. https://drive.google.com/file/d/1qiVPLZGrsEPua1GR0zutczDwLQzsaW3m/view?usp=sharing
 Se realizó seguimiento a la implementacion de la politica de proteccion y seguridad digital del periodo marzo - junio:
 1. https://drive.google.com/file/d/1r8ZoJqfrYLLu6gGGdppljOsmNLrsaWme/view?usp=sharing
 2. https://drive.google.com/file/d/1DLu1l_rtK13aioeTdxo8Tg1LzNgBBA0z/view?usp=sharing</t>
  </si>
  <si>
    <t>Es importante que los avances cualitativos sean registrados y no puestos en links, lo anterior, considerando que este tipo de informes tiene como propósito que la ciudadanía y demás partes interesadas puedan leerlo y entender el trabajo desarrollado. Los links registrados no pueden ser abiertos o consultados por externos para este ejercicio.
 Para este ejercicio, por lo menos se sugiere acotar el informe presentado en términos de los logros, dificultades e impactos generados para Implementar la primera fase del modelo de seguridad digital</t>
  </si>
  <si>
    <t>Durante esl segundo trimestre de 2021, no se generaron actas de implementación y puesta en producción del SGDEA, dado que el día 29 de junio de 2021 , se suscribió la modificación contractual No. 1 en la cual se modifica el plazo de ejecución del contrato 236 de 2020 (Implementación y puesta en operación SGDEA) , lo que ocasionó ajustes en el cronograma del proyecto.
 Por otra parte, se está ejecutando la fase número 2, en la cuál se han realizado reuniones de seguimiento al avance del proyecto, diligenciamiento de las plantillas necesarias para la parametrización del ambiente de pruebas, se inició la planeación para la estrategia de gestión del cambio y se han revisado documentos entregables como acta de lanzamiento de la fase, informes semanales, documento enfoque y estrategia de pruebas, documento especificaciones funcionales, documento estrategia de entrenamiento de usuarios finales y Cronograma estrategia Gestión del cambio UBPD. Por otro lado, es importante mencionar que para evitar la resistencia al cambio por parte de los servidorxs, se está realizando una estrtegia integrada de gestión del cambio ,cuyas actividades iniciales han sido la publicación de piezas comunicativas y una encuesta relacionada con la percepción del cambio en plataformas tecnologicas, de igual manera también se tiene contempladas capacitaciones para los servidorxs cuando el SGDEA, se encuentre en ambiente de producción.
 Nota: Con relación a la retroalimentación de la OAP durante el primer trimestre, se aclara que la migración de la información que tiene contemplada el contrato 236 de 2020, es exclusivamente para 23.000 documentos correspondendientes al consecutivo de comunicaciones oficiales de la UBPD</t>
  </si>
  <si>
    <t>La información reportada permite analizar el seguimiento que se ha realizado y se tiene previsto para la implementación del SGDEA. 
 ¿Los 23.000 documentos fueron proyectados o ya se tienen como una línea base física? Ahora, si de esta fecha a la puesta en producción surgen más documentos de los 23.000 ¿Qué se tiene previsto para los que no estén asociados al contrato?</t>
  </si>
  <si>
    <t>Durante el segundo trimestre de 2021, se han realizado visitas a los archivos de gestión con el fin de revisar la documentación generada tanto fisica como electrónica en el marco de la emergencia sanitaria del COVID 19, actividad que se ha venido desarrollando desde la vigencia 2020, asi mismo se han realizado capacitación con relación a la Política de Gestión Documental, Programa de Gestión Documental, Plan Institucional de Archivos, Manual de Manejo de Información Pública Clasificada y Pública Reservada, Organización Documental y Conformación de Expedientes Contractuales, De igual manera, se realizó la elaboración y presentación de las Tablas de Retención Documental ante el comité de gestión para envío al Archivo General de la Nación, se han realizado publicación de piezas comunicativas relacionadas con el subproceso de Gestión Documental, sensibilizaciones de correspondencia en nivel central y territorial.</t>
  </si>
  <si>
    <t>El avance registrado incluye todas las acciones que desarrollan para Implementar el Programa de Gestión Documental. Se sugiere incluir los logros o dificultades presentadas producto de las presentaciones efectuadas al Comité de gestión, lo anterior, con el fin de determinar si por ejemplo las Tablas de Retención Documental fueron aprobadas o devueltas para mejora. Esto permitirá conocer el estado de las mismas y los pasos a seguir luego de su aprobación
 Se sugiere realizar jornadas de trabajo con las áreas para promover campañas de cero papel, necesidad real de impresión y de conservación de documentos digitales.</t>
  </si>
  <si>
    <t>1. Fortalecimiento Servicios Integrados TIC UBPD 2021
 Para el logro de los objetivos del proyecto se ha desarrollado la etapa precontractual de acuerdo con las condiciones definidas en el Comité de contratación en el cual se aprobó la contratación directa con el proveedor actual (ETB). Lo anterior implicó el desarrollo de las siguientes actividades: radicación del proceso de contratación, publicación en el SECOP II. y firma del contrato No.121 de 2021 con la ETB 
 Evidencias:
 https://drive.google.com/drive/folders/1MASqtMVIi0ZwQ0FtSpMV7yiVjezI7q22
 https://drive.google.com/file/d/1fXuEiAcF5hEaz-5p-r2-wbdFjBCwPwOl/view?usp=sharing
 https://drive.google.com/drive/folders/13IHinmJTO8niW004upy9ci3bjQELqBeo
 En el desarrollo del contrato se han desarrollado las siguientes actividades establecidas en el plan de trabajo definido con el proveedor para la implementación del proyecto.:
 - Se realizó ampliación de los canales de internet a 250 MB cada uno los cuales funcionan a través de seguridad centralizada para todas las sedes de la Entidad.
 - Se inició el proceso de implementación de 16 nuevos Access Point distribuidos en las sedes territoriales. 
 - Se da continuidad a los servicios de Impresión, WIFI, seguridad centralizada y herramienta de mesa de servicio.
 Evidencias:
 https://drive.google.com/drive/folders/1wpL2ICAUM5NIqUa7LUqcE0AiE2qTCN4Q
 - Se realizó la ampliación de los canales de comunicaciones para las 16 sedes territoriales de la siguiente manera 11 sedes con enlaces 25 MB y 5 sedes con enlaces de 45 MB
 Evidencias:
 https://drive.google.com/drive/folders/1-vtNplRuWhY8cH3E1FrWl_he5gwqigUZ
 - Se ampliará el personal de servicios tecnológicos provistos por la ETB de la siguiente manera:
 2 Gestión Global, 4 Líder y personal NOC, 1 Coordinador de Mesa de servicio, 3 Soporte en sitio sede central, 17 Soporte en sitio sedes territoriales, 6 Soporte en sitio sedes satélites ,2 Analistas de mesa de servicio. Para esta tarea se encuentra en proceso el análisis de las hojas de vida del personal nuevo a conformar el equipo de gestión Global y Mesa de servicio.
 Evidencias:
 https://drive.google.com/drive/folders/1hG1z8xGigLySFQbmwDZG0j4EP82P9tmc?usp=sharing
 - Se inicia con el proceso de instalación, configuración y puesta en marcha de la solución de EDR.
 Evidencias:
 https://drive.google.com/drive/folders/14wEDkiQsrzJMmVvw2wCe0AAP2M7z2rXD
 2. Gestión de Adquisiciones 2021.
 Para el segundo trimestre se registran los siguientes avances en el desarrollo de las actividades de este proyecto. Se encuentra en desarrollo las actividades contractuales orientadas al fortalecimiento de las siguientes capacidades tecnológicas:
 1. Renovación licencias Planview: Se realizó la renovación licenciamiento de Planview, en la modalidad de Software como servicio (SaaS), incluyendo el soporte de la herramienta y las actualizaciones durante un (1) año, para un paquete de hasta 15 usuarios para la gestión de proyectos.
 Evidencias: https://drive.google.com/drive/folders/1MUcrXbD2buOBI-EkGFcLdltTGt1eVCjk 
 2. Adquisición escáneres: Se realizó la adquisición de 9 escáneres para 4áreas de la Entidad (GH, SG, DIPL,SAPL)
 Evidencias: https://drive.google.com/drive/folders/1W64meDozzwkrw2WSyjvWB5pNiAqgsNUJ 
 3. Renovación Sw Assurance Plus Para WS: Se realizó la renovación de las actualizaciones de software de Office para 9 estaciones de trabajo distribuidas en 3 áreas de la entidad.
 Evidencias: https://drive.google.com/drive/folders/1GCuSk3zmhBi7ziAeDql6r5pzxOuPSrkB
 4. Adquisición estaciones de trabajo; Se realiza la adquisición de 4 estaciones de trabajo para la Dirección Técnica de Información, Planeación y Localización para la Búsqueda.
 https://drive.google.com/drive/folders/151iXnDihM6wsevFxydkS2IryX24PYs_x?usp=sharing
 5. Creative Suit: Se realizó la adquisición de 4 licencias de Adobe Suite Creative Cloud Enterprise para la Oficina Asesora de Comunicaciones y Pedagogía
 Evidencias: https://drive.google.com/drive/folders/150mKomXo0VyWYAFWzkL34P00sQ70Uxft?usp=sharing 
 6. Adquisición y Renovación ARCGIS: Se adquirió el Licenciamiento Corporativo ELA (Enterprise
 License Agreement) para las áreas misionales
 Evidencias: https://drive.google.com/drive/folders/151-zJNpfl3flogB3oQm5F3_ee9rFGZ_v?usp=sharing 
 7. PDF ELEMENT: Se realizó la adquisición de18 4 licencias de PDF ELEMENT PRO EDITION para las diferentes áreas de la Entidad. De igual forma se ejecuta el proceso de instalación del software en los equipos de la Entidad.
 Evidencias:https://drive.google.com/drive/folders/14w1rbBaEh7DrblpdWkkF_k4KJ77CXbZt?usp=sharing 
 8. Adquisición de Soporte y Garantía (Cobertura de Piezas y Mano de Obra), Se desarrolló el proceso contractual para la adquisición y soporte de 215 equipos de cómputo propiedad de la Unidad y se firmó el contrato No.149 de 2021 con la empresa System Net por 3 años.
 Evidencias:
 https://drive.google.com/drive/folders/1yooiGBoGlWCb5tf0wXUBnPDvRi71meqO
 https://drive.google.com/file/d/10P8McfB7k9qsYApoI7SksK0nsfPz8IyY/view?usp=sharing
 9. Se encuentra en desarrollo la Etapa Precontractual los siguientes procesos de adquisiciones:
 91. WINRAR. Renovación del soporte y actualización de la herramienta de compresión y descompresión de archivos digitales
 Evidencias: https://drive.google.com/drive/folders/192vFHkG8GKac2H6cTY583DvCeP8uv8vp?usp=sharing 
 9.2 PIX4D. Renovación d el soporte y mantenimiento de la licencia de software de fotogrametría PIX4D para la gestión y procesamiento de imágenes de drones de la UBPD.
 Evidencias: https://drive.google.com/drive/folders/193Zr5Z_FQpOaMlgfWx1T8a_lIvTx-dv3?usp=sharing 
 9.3 Licencias de Adobe. Renovación
  Evidencias: https://drive.google.com/drive/folders/1SNDDEsfGXCMcsyCQHlH7o6ht8usHlxNH?usp=sharing 
 9.4 Software jurídico VLEX. Renovación del licenciamiento 
 Evidencias: https://drive.google.com/drive/folders/1SDDRB5y1UwgJ-o2wZngvBD1ZxdzwOQyt?usp=sharing 
 9.5 Tokens Azure. Renovación del uso de la herramienta
 Evidencias: https://drive.google.com/drive/folders/16UkXU-QAtlSvP7TQqbDSQOykD0MxRpgY
 9.6 Herramientas de Software 
 Evidencia: https://drive.google.com/drive/folders/13lAD4eMU7YSllaTEHScRk7y_3mLzCJ6M?usp=sharing 
 3. Fortalecimiento Infraestructura TI UBPD 
 Se inician con las actividades para establecer las fichas técnicas y/o RFI inicial para los siguientes componentes:
 1. En relación con el desarrollo del tema de IPv6, se dio inicio a la etapa precontractual don la realización de la mesa técnica con el equipo de contratos para la revisión de fichas técnicas en proceso de Centro de datos e IPV6.
 Evidencias:
 https://drive.google.com/drive/folders/1AM7yRS5ZUYX9W7r7FNCgNBrXO0D1zVvl?usp=sharing
 2. En cuento al centro de datos externo se han desarrollado dos actividades precontractuales asociadas al tema. La primera actividad basada en la posibilidad de realizar la contratación del centro de datos con un contrato vigente de ETB, esto para usar las vigencias futuras de este contrato. Sin embargo el Comité de contratación no aprobó esta opción.
 Evidencias:
 https://drive.google.com/drive/folders/1PipoFAdMPBOYy4p3wbam7wzG1UNVSW5V
 En el desarrollo de la segunda actividad precontractual que se encuentra en desarrollo, se finalizó la construcción de la ficha técnica y se envió solicitud para iniciar el estudio de mercado del proceso de Centro de datos. 
 Evidencias:
 https://drive.google.com/drive/folders/1PmNon3Wke42Wwgv0H2HD7twAld0jcFPjmayo
 4. Fortalecimiento Uso Y Apropiación de TI 
 Para el Fortalecimiento del uso y apropiación de TI, se diseñan mecanismos e instrumentos para conocer el nivel de satisfacción de los colaboradores de la UBPD frente a los servicios tecnológicos y las herramientas de TI implementadas en la entidad. 
 Como mecanismo se seleccionó la Metodología basada en encuestas diligenciadas, como instrumentos se diseñaron los siguientes:
 1. El “Formato registro información capacitaciones”, el cual tiene dos propósitos:
 a. Articular con la OGH las fechas programadas para los entrenamientos que en materia de TI se planifiquen durante el año desde OTIC.
 b. Publicar en el drive la planificación de entrenamientos del año, para consulta de todos los colaboradores de la UBPD /Se encuentra en validación del Líder del área)
 2. La Guía Rápida para Consulta de Uso y Apropiación TI
 3. La “Construcción de ítems para la encuesta”, la cual nos permite:
 a. Medir el nivel de satisfacción de los colaboradores de la UBPD
 b. Conocer el nivel de uso de servicios tecnológicos y herramientas TI
 c. Conocer el nivel de apropiación de servicios tecnológicos y herramientas TI
 d. Implementar acciones de mejora con base en los resultados
 Evidencias: https://drive.google.com/drive/folders/1-LnyD1_NJOWoBgyiPYNn92QtsOutqkLu
 De igual forma se implementaron los instrumentos diseñados de la siguiente manera:
 1. Se realizó la divulgación del “Formato registro información capacitaciones”
 2. Se envía “Encuesta de Satisfacción Servicios Tecnológicos y Herramientas de TI” a todos los colaboradores de la UBPD y se realiza el correspondiente seguimiento al diligenciamiento de la misma. Posteriormente, se realiza la compilación de resultados con base en las respuestas recibidas en la encuesta para medir el nivel de satisfacción frente a los servicios tecnológicos y herramientas de TI implementadas en la Unidad.
 Evidencias: https://drive.google.com/drive/folders/1MX6JBqXGHJxAvGwUOjbKtynH56gtTemy
 La definición de resultados se comienza con base en las 247 respuestas recibidas en la encuesta para medir el nivel de satisfacción frente a los servicios tecnológicos y herramientas de TI implementadas en la Unidad. Las respuestas son basadas en escala de Likert (herramienta de medición que nos permite medir actitudes y conocer el grado de conformidad del encuestado). De acuerdo con el uso de esta herramienta se estableció que: 
 1. Las respuestas han sido adaptadas a una calificación entre 0 y 5 (siendo 5 la calificación más alta)
 2. Se realizó la valoración de las 247 respuestas recibidas, según escala definida entre 0 y 5
 3. Se identifican comportamientos culturales con base en la pregunta de uso de herramientas colaborativas que nos ofrecen las diferentes aplicaciones de Gsuite:
 - Fomentar colaboración
 - Comunicación Eficaz
 - Enfoque en el rendimiento y
 - Mejorar para evolucionar 
 4. Se identifican Fortalezas y debilidades en el uso de tecnología al interior de la Unidad, con base en habilidades dinámicas y cambiantes que permitan generar innovaciones y planes de mejoramiento, entre las
 Fortalezas:
 - Capacidad de expresión 
 - Capacidad de creatividad
 - Destreza en uso de tecnologías (diversidad de herramientas y aplicaciones)
 - Habilidad para acceder a la información por diferentes canales de acceso
 - Apropiación de la información en diferentes formatos, vídeos, voces, imágenes, eliminando las barreras de localización y tiempo.
 Igualmente, se identificaron las siguientes debilidades:
 - El inadecuado uso de las tecnologías:
 - Exceso de información compartida: (Saturación de información, no resaltar el aspecto interesante de los contenidos, compartir información no relevante, no identificar los interesados y/o involucrados principales)
 - Uso excesivo de dispositivos tecnológicos puede generar escenarios de ansiedad, estrés, cansancio visual y otros problemas físicos.
 5. Se identifican grupos de interés internos de acuerdo a los servicios tecnológicos y herramientas implementadas en la Unidad y basados en los temas definidos en el diseño de las preguntas:
 1. Conocimiento
 2. Frecuencia
 3. Importancia
 4. Colaboración
 5. Participación
 6. Divulgación
 Evidencias: https://drive.google.com/drive/folders/1BwuZc8nxGIAigdKdlIgVvqXESaDhtq1E
 5. Proyecto Implementar Consulta Pública Información Misional
 1. En el inicio del proyecto se solicitan al comité de contrataciones las aprobaciones de los perfiles del equipo que se debe conformar para el proyecto. Adicionalmente definición del alcance y priorización de iniciativas por parte de los SPONSOR del proyecto. Se dio inicio a la convocatoria y consecución de Hojas de Vida, la formulación de las pruebas y aplicación en el proceso de selección
 Evidencias: 
 https://drive.google.com/drive/folders/1nqD3oax6rSSUbgzyc3AVm0o9-Oe9252i
 https://drive.google.com/drive/folders/1qGYjm1fsrgqlX0OEdc4Lr7FE0FzU8zeF
 A continuación se da inicio a la fase planeación del proyecto en la cual se realiza la presentación del proyecto a sponsor y líderes y se adelanta presentación a algunos involucrados. 
 Evidencias: https://drive.google.com/drive/folders/1blWz57Ixk8tRyJYj8QsLBW-Bt6JoyxZj
 De igual forma, se trabajó en sesión de cierre de marco metodológico del proyecto con el equipo base OTIC. 
 Evidencias:
 https://drive.google.com/drive/folders/1NRJDXzwtec-rAIoO7QfS3lSmvn9yresH
 https://drive.google.com/drive/folders/1DVMSfb4ljfTAglRikvYN_AYWHR7DKnJr
 https://drive.google.com/drive/folders/1iEugaFFTH4W6h2NDeu6bwjV_IaS-stKe
 https://drive.google.com/drive/folders/1ZM5KbOszZ5hHZpm9PVk-LxFZMcblMuPt
 https://drive.google.com/drive/folders/1h5NU7UwG86CJkPLhYFhOTNbpPH-tx3Jq
 2. Se reporta los avances de la fase ejecución, donde se cerraron los de calificación y selección de acuerdo a esta calificación de las 6 Hojas de Vida, se solicitaron los papeles del inicio pre-contractual, una vez se expuso a la jefatura de la OTIC los resultados y novedades de trabajo expresadas por los aspirantes. Se remitieron los estudios previos y anexos ajustados de todos los aspirantes, dentro de la etapa pre-contractual, junto con todos los soportes recolectados de las hojas de vida, para retroalimentación de los abogados. 
 Se solicitaron documentos adicionales a los aspirantes. De las 6 hojas de vida y soportes se concluyó que 2 no cumplieron experiencia ni academia. Se siguió en el análisis de la información de preguntas de negocio, remitidas en su momento por la SGTT en respuesta a solicitud de la OTIC.
 Evidencias:
 https://drive.google.com/drive/folders/1PzxyiSZun_yvUvfsitXdoIbv3-JjgAit
 https://drive.google.com/drive/folders/16dWReDrSVQ-sg8TIkRe91srxIkH0ZeWY
 https://drive.google.com/drive/folders/11XDmgf2YDxnKdhGtXu9ii3-ehjmXxVTo
 De igual forma se desarrollan las actividades orientadas a las fases de desarrollo del proyecto que incluyen:
  - Descubrimiento - Registro Nacional de Fosas - 4 Sesiones realizadas de las 8 planeadas, 1era validación de necesidades, las variables de medidas y análisis identificadas con los colaboradores funcionales de esta iniciativa.
 - Descubrimiento - Planes de Búsqueda - 1 Sesión realizadas de las 8 planeadas, Identificación de necesidades con la colaborada funcional de esta iniciativa. Cabe aclarar que ella indica que no puede tomar decisiones y que los datos son competencia de la SGI y que Comunicaciones realiza las aprobaciones de las publicaciones de esta información.
 - Diseño General - Se estableció con el equipo de consultores la propuesta de herramientas para la realización de pruebas de concepto para ir perfilando el stack tecnológico a usar.
 En términos generales, hubo sesión de retroalimentación y lecciones aprendidas, con el equipo funcional asignado al proyecto. También se están haciendo sesiones internas a los nuevos consultores para inducir el conocimiento del proyecto, de la UBPD, y temas de documentación del reporte mensual de sus servicios, formatos y seguimiento a la supervisión de cada contrato.
 Se iniciaron las sesiones técnicas individuales con consultores en paralelo para ir cumpliendo objetivos frente al diseño general del proyecto y su formalización a través de la documentación establecida.
 Evidencias:
 https://drive.google.com/drive/folders/1nqD3oax6rSSUbgzyc3AVm0o9-Oe9252i
 https://drive.google.com/drive/folders/1q73HPS6fztXjDKsYZpxxijaROf9B5lg9
 https://drive.google.com/drive/folders/1vzzQ1sgSvs_ithDEueLgx6AIhi7SAU5K
 6. Realizar el seguramiento de las herramientas tecnológicas - Seguridad Digital - OTIC: se realiza seguimiento del avance del proyecto del periodo abril - junio:
 Evidencias:
 ttps://drive.google.com/file/d/1DOICvqTZE4x3hnH2bg-h4o7710IzSdn3/view?usp=sharing</t>
  </si>
  <si>
    <t>El avance descrito detalla y particulariza toda la gestión que se encuentra desarrollando la OTIC para robustecer las capacidades tecnológicas de la UBPD. Así mismo, las evidencias se encuentran asociadas a todo el proceso de su implementación. Se sugiere agilizar los procesos contractuales en curso, lo anterior, considerando que los tiempos de la vigencia se están acortando y en todo caso, se debe mitigar el riesgo de llevar recursos a reservas presupuestales al 2022.</t>
  </si>
  <si>
    <t>Se observaron las diferentes variables que contenían las diferentes bases de datos con las que cuenta la unidad, entre estas: el registro de solicitudes, VIVANTO, SIRDEC y CNMH. Posteriormente se escogieron algunas de las variables que se consideraron útiles para tener en el universo, sobre estas se definieron reglas como la longitud y el tipo de dato, una vez definidas se presentó este documento para su revisión, el mismo fue revisado y se creó la primera propuesta de la estructura del universo.
 La propuesta fue entonces presentada y durante la presentación se realizaron algunas sugerencias de ajustes, estas sugerencias fueron acatadas y se generó una nueva versión de la propuesta de la estructura del universo. Nuevamente se presentó la estructura y esta vez fue aprobada.
 Finalmente, esta estructura fue usada para llenar tablas en la base de datos que contienen la información de las bases de: el registro de solicitudes, VIVANTO, SIRDEC y CNMH, dejando así 4 tablas con la misma estructura.
 El PDF con la estructura final se encuentra aquí.
 Las tablas y las estructuras relacionadas al Universo de Personas dadas por desaparecidas están alojadas en la instancia del motor de base de datos dispuesta para ello, guardando la seguridad y confidencialidad de la información que esta actividad lo requiere.</t>
  </si>
  <si>
    <t>La actividad tuvo cierre para este trimestre, lo anterior, considerando que se aprobó la estructura del universo de personas dadas por desaparecidas definida. 
 Se sugiere evaluar el contenido de las 4 bases de datos utilizadas, específicamente para los datos que no fueron cargados bajo esta estructura, en todo caso, garantizando que no se quede por fuera información relevante durante el proceso de validación del Universo de PDD. En este mismo orden, se sugiere documentar para el tercer trimestre que variables no fueron escogidas y las cifras que finalmente no fueron cargadas al universo definitivo por cada base de datos.</t>
  </si>
  <si>
    <t>Durante la ejecución de la actividad 65, específicamente al momento de mejorar la calidad de datos de las diferentes tablas, se observaron ciertas pasos que deben realizarse en las bases y sus variables. Con lo observado en este ejercicio se está construyendo el documento para el tratamiento de datos.</t>
  </si>
  <si>
    <t>La información reportada en esta actividad no permite entender si la depuración que se registra en el avance no afecta en algo la información consignada para el indicador 10, correspondiente a los 98.820 Registros depurados que ingresan al Universo de personas dadas por desaparecidas con corte al 30 de junio. En este orden, la pregunta es. ¿Los 98.820 registros ya depurados pueden tender a la baja luego de los procesos de validación anotados en esta actividad?
 También se sugiere establecer si adicionalmente a las 4 bases de datos identificadas y validadas, existen otras posibles para cotejo y validación.
 Finalmente, se informa, que el documento remitido como soporte "Conceptualización y Delimitación del Alcance del Capítulo Especial del Registro Nacional de Desaparecidos exclusivamente para el Universo de Personas dadas por Desaparecidas en el contexto y en razón del conflicto armado" no permite entender cómo se relaciona con el tratamiento de datos mencionado en el avance de la actividad. En este sentido, se sugiere orientar el avance, explicando cómo el documento contribuye con la depuración de la información de fuentes de información o que se obtiene con el mismo.</t>
  </si>
  <si>
    <t>Se realizó el primer ejercicio de integración del Universo de Personas Dadas por Desaparecidas en este primer momento se usaron las bases entregadas por la JEP y se compararon contra el Registro de Solicitudes de Búsqueda, dando un resultado de 98.820 personas únicas</t>
  </si>
  <si>
    <t>Se sugiere incluir en el avance cualitativo si la información contenida en las bases de datos únicamente hacen alusión a los casos que han sido registrados por la JEP y la UBPD, o si la base del Registro de Solicitudes de Búsqueda ya cuenta con alguna otra información relacionada con bases de datos por ejemplo del INMLCF, FGN o del CNMH, lo anterior, considerando que no es claro si los 98.820 son exclusivos y hace falta aún incluir los de otras bases de datos, o si por el contrario, esta cifra ya incluye todo el proceso de depuración que han venido realizando los últimos años.
 Se entiende que la información es confidencial y reservada, no obstante, si es necesario soportar dichas cifras mediante gráficos, tablas dinámicas o cual otro medio que permita evidenciar y resumir la cantidad registrada.</t>
  </si>
  <si>
    <t>Se preparó la propuesta de Conceptualización y Delimitación del Alcance del Capítulo Especial del Registro Nacional de Desaparecidos exclusivamente para el Universo de Personas dadas por Desaparecidas en el contexto y en razón del conflicto armado y en el marco del comité técnico coordinador del convenio 159 se celebró una reunión en donde se expuso y aprobó dicha propuesta y se iniciaron los acercamientos técnicos para definir las fases de su implementación.
 Dando por finalizada la actividad.</t>
  </si>
  <si>
    <t>Es necesario evaluar si con la entrega y aprobación del documento denominado "propuesta de Conceptualización y Delimitación del Alcance del Capítulo Especial del Registro Nacional de Desaparecidos" se alcanza realmente a culminar la actividad, lo anterior, considerando que, lo que realmente se estaba requiriendo era la aprobación del capítulo, mas no de un documento de conceptualización y delimitación. En este caso, se sugiere establecer junto con la Subdirección General Técnica y Territorial las expectativas relacionadas para este tema durante la presente vigencia.
 Por otra parte, no se evidencia la aprobación del tema mediante alguna sesión de trabajo, acta o documento soporte adicional al PDF enviado.</t>
  </si>
  <si>
    <t>El contrato de comodato fue suscrito el pasado 9 de abril, bajo el número 107-2021-UBPD. En este orden, el INMLCF procedió a realizar el trámite de incorporación de los bienes en su póliza Global y el 7 de mayo el contratista UNIÓN TEMPORAL HIPER G-S 2020 realizó la entrega de los mismos en la sede del INMLCF e inició el proceso de instalación y de configuración de las herramientas.
 En el marco de la ejecución del contrato 232-2020 mediante cual se adquirió la infraestructura tecnológica, la unión temporal en coordinación con la UBPD y el INMLCF ha venido ejecutando las actividades previstas, en este sentido, para periodo rendido, se tiene un importante avance en la ejecución del proyecto teniendo dentro de los logros más importantes la finalización de la instalación, configuración y puesta en marcha de la infraestructura de hiperconvergencia adquirida por la UBPD.
 Una vez culminada la puesta en marcha conjuntamente se ha venido avanzando en la migración de las maquinas definidas por la UBPD hacia la nueva infraestructura, teniendo a la fecha un avance del 95% en dicha migración. Sin embargo, el proceso de migración ha sido más lento de lo esperado, debido a que las máquinas que se están migrando actualmente se encuentran en operación y se ha requerido realizar la migración en horarios especiales dentro de ventanas de mantenimiento, razón por la cual está actividad se ha extendido.
 En tal virtud, el dia 30 de junio de 2021 se suscribio prorroga al contrato 232-2020 con el fin de concluir exitosamente la migración de las máquinas, y poder dar inicio a la inclusión de los registros depurados de PDD, en el sistema del INMLCF a través del capítulo especial del Registro Nacional de Desaparecidos.
 Adicionalmente se preparó la propuesta de conceptualización del capítulo especial y en el marco del comité técnico coordinador del convenio 159 se celebró una reunión en donde se expuso y aprobó dicha propuesta y se iniciaron los acercamientos técnicos para definir las fases de su implementación.</t>
  </si>
  <si>
    <t>Se evidencia la secuencia lógica de acciones para llevar a cabo la actividad. El avance cualitativo es nutrido y permite entender todo el trabajo que vienen desarrollando con el INMLCF para poder implementar el capítulo.
 Se sugiere tener presente los lineamientos que se han generado para temas de seguridad de la información y migración de la misma.</t>
  </si>
  <si>
    <t>Se han tenido reuniones con el INMLCF para el levantamiento de requerimientos que cumplan con la implementación del capítulo especial del RND. (reuniones los miercóles de 10 a 12)</t>
  </si>
  <si>
    <t>De acuerdo con las fechas previstas para esta actividad, no se dio cumplimiento al cometido esperado, lo anterior, considerando que la gestión para la implementación aún continua, incluyendo la instalación y configuración de equipos. 
 Se sugiere precisar el alcance de esta implementación. ¿En qué hito o momento se consideraría implementado? Así mismo, determinar si las fechas previstas para la implementación requieren ajuste en la vigencia.</t>
  </si>
  <si>
    <t>En el periodo a reportar no se presenta avance, teniendo en cuenta que estamos culminando la instalación y configuración de equipos adquiridos con el contrato 323-2020 (Infraestructura tecnológica) en la sede del INMLCF. Esto en concordancia con lo senalado en la actividad 68.</t>
  </si>
  <si>
    <t>Se espera que para el tercer corte se inicie la migración de la información al capítulo especial del RND. Para tal fin, se sugiere evaluar el proceso con el asesor (a) de seguridad de la información, así como establecer controles para mitigar riesgos asociados a la perdida de información durante el proceso.</t>
  </si>
  <si>
    <t>En el mes de mayo finalizó la II etapa del proyecto de sistematización de fuentes no estructuradas. Como resultado del mismo se obtuvieron en total 969 sitios de disposición de cuerpos y 761 PDD posiblemente asociadas a los mismos. Del total de sitios se ha venido realizando la georreferenciación de 525 siitos. Por otro lado, se realizó la gestión para la continuidad del equipo de sistematización, y la contratación de nueos profesioanles que apoyan la sistemtatizaciónpara lo cual el 15 de junio se incorporaron los contratistas que dan continuidad al proyecto de sisetmatización. Para esta tercera etapa, se cuenta con información de las asociaciones campesinas, organizaciones de la sociedad civil, el Ministerio de Defensa, JEP, CNHM.</t>
  </si>
  <si>
    <t>Es necesario que mejoren los controles para el suministro de información, lo anterior, considerando que el soporte remitido para este seguimiento cuenta con información confidencial y/o reservada. "Propuesta_Instrumento_Validación_FNE_General". Se sugiere incluir otro tipo de evidencias que no permitan llegar a ese nivel de detalle, como por ejemplo Gráficas, tablas dinámicas o resumen de cifras globales o históricos de gestión en su defecto.
 De acuerdo con el avance descrito, se daría por terminada la gestión de esta actividad.</t>
  </si>
  <si>
    <t>Se llevó a cabo el proceso de homologación de las bases de información de sitios de disposición de cuerpos de FNE y cementerios, a la base de datos del RNFCIS, se realizaron las pruebas de migración y realizaron los ajustes al modelo de datos. Por otro lado, se realizó el modelamiento de información para exhumaciones sobre la base de datos del RNFCIS, y se llevaron a cabo las pruebas de migración de datos. Como resultado de ello, se debe ajustar el modelo para realizar el cargue masivo de datos. Por otro lado, se realizaron las jornadas de capacitación en la herramienta de registro a los ET, a fin de motivar el registro de información de sitios. A la fecha de cierre del segundo trimestre se registraron en total 261 sitios de disposición de cuerpos, de un esperado de 300 sitios. Consulta dashboard a 30 de junio</t>
  </si>
  <si>
    <t>De acuerdo con el avance, se sugiere establecer cronogramas de trabajo para que los equipos territoriales registren la información faltante en la base de datos del RNFCIS. De esta forma, garantizarán que el proceso cuente con trazabilidad de registro, planeación del ingreso, seguimiento y control durante el ejercicio de registro. así mismo, se tenga un inventario de cuantos registros debe incluir cada equipo territorial en lo que resta de la vigencia. Toda esta planeación permitirá leer las dificultades, logros y toma de decisiones durante el proceso de cargue.
 Finalmente, se sugiere establecer si existen planes para visitar cementerios o lugares donde se presuma existan PDD. Esto con el fin de continuar con la actualización y mejora permanente del RNFCIS.</t>
  </si>
  <si>
    <t>Se culminó la 1ra. fase del visor geográfico, y el desarrollo de la herramienta para el registro de información de cementerios, la cual se construyó con algunas analistas de la DTIPLOC.Esta herramienta se presentó y socializó para pruebas funcionales con los ET de Quibdó y Florencia. Se llevó a cabo la socialización con el equipo geográfico de la Subdirección de Analisis y se espera realizar su socialización con todos los ET, y puesta en producción a través del micro portal de la UBPD.
 URL herramienta cementerios https://survey123.arcgis.com/share/440f12e644e648fdaca5a4fbc09b1d47?portalUrl=https://geoapps.ubpdbusquedadesaparecidos.co/portal
 URL visor geográfico https://geoapps.ubpdbusquedadesaparecidos.co/portal/apps/webappviewer/index.html?id=35ded2821c5a4c9181f5d65e2294cdc9</t>
  </si>
  <si>
    <t>El avance presentado permite evidenciar el trabajo desarrollado durante el corte de medición. Se sugiere incluir dentro de la socialización otras partes interesadas que puedan llegar a requerir información gráfica del RNFCIS.</t>
  </si>
  <si>
    <t>Para el presente trimestre se elaboraron las siguientes hipótesis de localización, distribuidas por planes de la siguiente manera: 
 1. Plan Regional Tumaco (ahora Plan Pacifico Sur): 6 personas con hipoótesis de localización.
 2. Plan Regiinal de Búsqueda Oriente del Cauca: 6 personas con hipoótesis de localización.
 En virtud de lo anteior, se pudo avanzar en la formulación de 12 hipótesis de localización en el marco de los PRB y se dio continuidad respecto de los formulados en vigencias anterirores; así mismo se realizaron actividades orientadas a gestionar los permisos necesarios para el ingreso a lugares.</t>
  </si>
  <si>
    <t>Se sugiere establecer del Universo de personas dadas por desaparecidas con el que cuenta actualmente la UBPD el porcentaje de solicitudes que ya cuentan con hipótesis de localización formulada. Este dato permitirá dimensionar las dificultades y la capacidad de respuesta de la UBPD, con miras a establecer acciones de mejora o ajustar rutas de trabajo. En este mismo orden, se sugiere incluir dentro de los avances, aquellos retos, dificultades o situaciones que no han permitido que la formulación de hipótesis no tenga el ritmo necesario con relación al total de solicitudes recibidas en lo largo del mandato de la UBPD.</t>
  </si>
  <si>
    <t>AT Oriente 2: El 21 de abril de 2021 el ET Villavicencio adelantó una georreferenciación con métodos directos en el predio rural Las Palmas de la vereda Alto Canaguay, jurisdicción del municipio de Vista Hermosa, Meta. Esta acción se enmarca en el Plan de Intervención para la recuperación del cuerpo de la persona dada por desaparecida HOW (solicitud ID 124993). Entre el 24 y 28 de mayo de 2021 el ETV y la DTPRI llevaron a cabo acciones de localización no intrusiva en en la vereda Alto Tillavá del municipio de Puerto Gaitán, en el marco del plan de intervención para la búsqueda (Cementerio municipal y predio El Cairo), localización y recuperación de los cuerpos de JTZN (ID 1170), FMA (ID 9002) y JAAQ (ID 1165).
 AT Magdalena Medio: se realizó visita de campo y labores de localización no intrusivas en el municipio de Concepción (Santander). El lugar es un cementerio comunitario ubicado en la vereda Carabobo de dicho municipio.
 AT Sur: Se acompañan las acciones del proyecto de cementerios en el marco del PRB Caquetá Norte municipios de Cartagena del Chairá, Paujil, Puerto Rico, Cartagena del Chairá y San Vicente del Caguán. Se realizan visoitas para acotar los procesos de recuperación programados para el mes de julio de 2021 en el marco de los PRB Caquetá Norte, Caquetá Centro, Caquetá Sur y Sur del Huila.</t>
  </si>
  <si>
    <t>Los avances descritos permiten evidenciar el trabajo desarrollado relacionado estrechamente con los Planes Regionales de Búsqueda. por otra parte, se valora el proceso de codificación que han llevado a cabo para distinguir los casos y no revelar información confidencial o reservada, no obstante, se sugiere realizar la misma estrategia con los lugares o puntos de interés forense que tengan en los Planes Regionales de Búsqueda.
 Por último, es necesario recordar que estos informes y seguimientos son creados con el fin de que sean publicados y consultados por la ciudadanía, en tal sentido, se sugiere no utilizar tantas siglas, ya que pueden hace difícil la lectura para un tercero. por ejemplo. AT, ET, HOW, ETV, DTPRI, entre otras.</t>
  </si>
  <si>
    <t>Oriente 2: la visita del 21 de abril al predio Las Palmas vereda Canaguay (caso HOW) cuenta con informe de localización. 
 AT Magdalena Medio: Se elaboraron dos informes de localización para el PRB del Sur del Cesar (En formulación). Y un informe de localización en el municipio de Concepción Santander.
 AT Sur: Se elaboraron tres informes de hipótesis y hallazgos para realizar prospecciones y recuperaciones en el mes de julio de 5 personas dadas por desaparecidas en 3 fosas ubicadas en 2 municipios del departamento de Caquetá</t>
  </si>
  <si>
    <t>Los avances descritos permiten evidenciar el trabajo desarrollado relacionado estrechamente con los Planes Regionales de Búsqueda. Frente a las cifras de localización, se sugiere estandarizar su registro y contabilidad con las demás direcciones técnicas misionales. Lo anterior, considerando que las localizaciones pueden ser vistas desde el punto de vista de la DTPLB o desde el rol de la DTPRI, generando diferentes cifras y mediciones.</t>
  </si>
  <si>
    <t>El grupo interno de prospección y recuperación en coordinación con el Director Técnico actualizaron el cronograma para el desarrollo de los planes regionales de búsqueda para los proximos trimestres, con el fin de dar cumplimiento a la meta proyectada para el indicador No 14 "Lugares Intervenidos".
 Adicional y como parte del avance del cronograma mencionado, la DTPRI ha participado activamente aportando su conocimiento técnico forense, en el desarrollo de los diferentes Planes Regionales de Búsqueda y medidas cautelares, los cuales contemplan planes e informes de hipótesis de localización, planes de intervención, recolección y análisis de información e informes técnicos, rutas de trabajo, gestión de información, análisis espacial de los lugares a intervenir, cronogramas de acceso a terrenos, proyección de acciones, planes operativos, plan de actividades, transporte y destino de los cadáveres a recuperar.</t>
  </si>
  <si>
    <t>Las acciones humanitarias desarrolladas durante el 2do trimestre permiten evidenciar la ejecución de planes y cronogramas de trabajo. Se sugiere monitorear permanente estas herramientas de planeación, para tomar acciones en aquellos Planes Regionales que no han podido llevarse a cabo o en aquellos que requieren mayor atención por su complejidad.</t>
  </si>
  <si>
    <t>Durante el segundo trimestre del año la DTPRI realizó diferentes acciones presenciales que permitieron adelantar acciones humanitarias de búsqueda de personas dadas por desaparecidas. Los 21 lugares intervenidos , los cuales hacian parte del cronograma de trabajo, fueron los siguientes:
 1. Curvarado – Chocó oficio 202002006362 remitido por la JEP: 1 localización, 6 prospecciones, 4 diligencias de recuperación y 3 cuerpos recuperados. 
 2. Iteviare-Meta Plan Regional Puerto Gaitán: 2 prospecciones no intrusivas aplicando técnica de geofísica, y cinco (5) diligencias de localización en dos lugares:
 - Cementerio Veredal del Alto Tillava
 - Predio en Tivalla
 3. Plan Regional Montes de María Sucre -Sincelejo se realizaron diligencias de localización en dieciocho (18) lugares:
 - Punto 1. Un sitio, un cuerpo. 
 - Punto 2. Un sitio, un cuerpo. 
 - Punto 3. Un sitio, un cuerpo. 
 - Punto 4. Un sitio, dos cuerpos. 
 - Punto 5. Dos sitios, uno con un cuerpo y otro con múltiples cuerpos, área de 800mt, zona bombardeo a fuerza pública, número de cuerpos no determinado. 
 - Punto 6. Dos sitios, dos cuerpos. 
 - Punto 7. Dos sitios, dos cuerpos. 
 - Punto 8. Un sitio, un cuerpo, 
 - Punto 9. Dos sitios, dos cuerpos. 
 - Punto 10. Un sitio, un cuerpo. 
 - Punto 11. Área de 1000mt2 con múltiples sitios de disposición, no hay número determinado de cuerpos. 
 - Punto 12. Un sitio, dos cuerpos. 
 - Punto 13. Un sitio, un cuerpo. 
 - Punto 14. Un sitio, un cuerpo.
 - Punto 15. Un sitio, un cuerpo.
 - Punto 16. 2 sitios 2 cuerpos 
 - Punto 17. Un sitio 1 cuerpo
 - Punto 18. Un sitio 2 cuerpos
 Se presentaron retrasos en algunas comisiones, por condiciones de seguridad.</t>
  </si>
  <si>
    <t>Se valora la cantidad de acciones humanitarias realizadas durante el trimestre, no obstante, se sugiere reestructurar la forma en que se presentan las cifras, lo anterior, considerando que se mencionan 21 lugares intervenidos, pero abajo se relacionan puntos, sitios, diligencias, lugares, localizaciones, prospecciones y recuperaciones. Lo que podría hacer confuso de leer para una persona o parte interesada externa que quiera conocer y entender toda la gestión desarrollada.
 Frente a la redacción de la actividad, no están haciendo alusión al trabajo que se lleva a cabo entre las 3 direcciones y los equipos territoriales para llevar a cabo todas las acciones humanitarias realizadas.</t>
  </si>
  <si>
    <t>Como parte del seguimiento de cada Plan regional de búsqueda, el antropólogo referente y líder de comisión da los avances mensuales en el plan opertivo de la DTPRI con el fin de rastrear el cumplimiento de las actividades establecidas, con esta información se nutre el componente de aprendizaje, adicionalmente podemos de esta forma garantizar el desarrollo de la operación, y además, generar alertas tempranas y planes de respuesta eficaces ante cualquier contingencia o situación que no esté permitiendo el progreso esperado.
 Los planes regionales trabajados durante el segundo trimestres fueron los siguientes:
 - Plan Regional Centro del Cesar - Curumani
 - Plan Regional Pacífico Sur. 
 - Plan Regional Norte del Valle del Cauca. 
 - Plan Regional Oriente del Cauca. - Plan de Intervención Santa Leticia Paletará 
 - Plan Regional Morrosquillo
 - Plan Regional del Sarare
 - Plan Regional San Juanito
 - Plan Regional de Búsqueda Eje Bananero - Apartadó
 - Plan Regional Bagado
 - Plan Regional de los Puertos del Magdalena Medio
 - Plan Regional Caquetá Sur. 
 - Plan Regional Caquetá Centro.
 - Plan Regional Caquetá Norte. 
 - Plan Regional de la Provincia de García Rovira 
 - Plan Regional Magdalena Medio Caldense
 - Escombrera AUTO AI 11 de 2021
 - Resguardo Indígena San Lorenzo Auto AT 185 de 2020 de la JEP.</t>
  </si>
  <si>
    <t>El avance y los soportes permiten evidenciar el trabajo de seguimiento que vienen desarrollando para cada Plan Regional de Búsqueda, no obstante, se sugiere que dentro del seguimiento de esta actividad se incluya una pequeña reseña del estado de cada Plan, esto permitiría entender el progreso de cada uno y conocer las dificultades y logros de cada uno. De momento, solo se relacionan los nombres de los planes, lo que no permite entender el avance individual.</t>
  </si>
  <si>
    <t>Durante el segundo trimestre se recuperaron 29 cuerpos, a partir de las prospecciones y diligencias de recuperación realizadas asociados a medidas cautelares:
 1. Implementación de plan operativo de intervención técnico forense para las acciones humanitarias de 1 localización, 6 prospecciones, 4 diligencias de recuperaciones y 3 cuerpos recuperados, asociadas al oficio 202002006362 recibido por la UBPD el 21 de octubre del 2020, remitido por la Jurisdicción Especial para la Paz - JEP la documentación y actividades adelantadas por la UIA, enmarcadas en el Expediente Caso 04: Situación Territorial de la Región Urabá de la SRVR. - Curvarado Chocó.</t>
  </si>
  <si>
    <t>La información reportada es congruente con los soportes remitidos, sin embargo, es necesario incluir dificultades a la hora de implementar acciones humanitarias en los Planes Regionales de Búsqueda, lo anterior, considerando que esta actividad se encuentra asociada a los Planes regionales de búsqueda y no a las medidas cautelares producto del seguimiento. 
 Es importante conocer las dificultades a la hora de implementar acciones humanitarias en los PRB para tomar acciones, ya que efectivamente estamos evidenciando gestión en cuanto a medidas cautelares se refiere, pero no para los casos del PRB asociados a solicitudes recibidas directamente por la UBPD.</t>
  </si>
  <si>
    <t>2. Se dio continuidad con las acciones humanitarias lideradas por la UBPD y en coordinación con UIA-JEP en el cementerio de “La Dolorosa” del municipio de Puerto Berrio, referentes al apoyo a las medidas cautelares proferidas por JEP en el AUTO SAR AI 023 del 15 de octubre 2020, se llevó a cabo del 03 al 12 de mayo de 2021, fase de intervención propuesta, concerniente al abordaje antropológico forense de los cadáveres allí dispuestos, recuperando 12 cuerpos.</t>
  </si>
  <si>
    <t>La información reportada es congruente con los soportes remitidos, sin embargo, es necesario incluir dificultades a la hora de implementar acciones humanitarias en los Planes Regionales de Búsqueda, lo anterior, considerando que esta actividad se encuentra asociada a los Planes regionales de búsqueda y no a las medidas cautelares producto del seguimiento. 
 Es importante conocer las dificultades a la hora de implementar acciones humanitarias en los PRB para tomar acciones, ya que efectivamente estamos evidenciando gestíón en cuanto a medidas cuatelares se refiere, pero no para los casos del PRB asociados a solicitudes recibidas directamente por la UBPD.</t>
  </si>
  <si>
    <t>3. Se dio continuidad a lo indicado en el AUTO AT 034 de 2020 del 10 de marzo de 2020; en la ciudad de Medellín – Antioquía y en el marco de las Medidas Cautelares solicitadas por el MOVICE a la JEP, se llevaron a cabo labores de la verificación de contenedores procedentes del Cementerio de Orobajo que se encontraban en el Laboratorio de Osteología Antropológica y Forense de la Universidad de Antioquía, realizando entrega de 14 cuerpos al INMLCF.</t>
  </si>
  <si>
    <t>El avance registrado no permite entender cómo se están articulando entre las 3 Direcciones técnicas para la implementación de acciones de localización, prospección y recuperación asociadas a los PRB. Se sugiere enfocar esfuerzos en acciones propias para los casos que ha recibido la UBPD desde el inicio de su mandato.</t>
  </si>
  <si>
    <t>Para el desarrollo de las acciones mencionadas se llevo a cabo la construcción de planes operativos los cuales tienen incluídos cronogramas de trabajo, se realizaron diferentes mesas de trabajo con los referentes de las Direcciones técnicas misionales y Equipos territoriales y otras entidades, y se realizo seguimiento a cada plan de intervención técnico forense para la búsqueda.
 Se presentaron retrasos en algunas comisiones, por condiciones de seguridad, adicional, si bien se aplica las estrategias en el momento de la gestión en campo, pero las hipótesis planteadas no son las esperadas, lo que genera desviación en el resultado.
 Sin embargo, el grupo interno de prospección y recuperación en coordinación con el Director Técnico generaron un cronograma de recuperaciones para los proximos trimestres, con el fin de dar cumplimiento a la meta proyectada y así poder subsanar el rezago de 58 cuerpos que tenemos a la fecha en el indicador No 15 "Cuerpos recuperados"</t>
  </si>
  <si>
    <t>El avance y los soportes permiten evidenciar el trabajo de seguimiento que vienen desarrollando para cada Plan Regional de Búsqueda, no obstante, se sugiere que dentro del seguimiento de esta actividad se incluya una pequeña reseña del estado de cada Plan, esto permitiría entender el progreso de cada uno y conocer las dificultades y logros particulares. 
 Se sugiere establecer mesas de trabajo con la Dirección Técnica de información para poder solventar dificultades y establecer puntos de mejora para formular hipótesis de localización que sean más certeras, ya que como se indicó, esto representa una dificultad a la hora de implementar acciones de prospección y recuperación de PDD en campo.</t>
  </si>
  <si>
    <t>Se actualizó la matriz “Seguimiento a personas encontradas vivas” como herramienta de control para el seguimiento a los casos relacionados con PEV y se solicitó a la SGTT apoyo para recopilar información con nuevos casos y con las acciones adelantadas con Personas Encontradas Vivas (PEV), que exista en las diferentes Agrupaciones Territoriales y Equipos Territoriales.</t>
  </si>
  <si>
    <t>El avance registrado no permite entender si la matriz construida para el seguimiento, realmente corresponde a un cronograma de trabajo para encontrar personas vivas o si solo implica hacer seguimiento a los casos en general. En este sentido, se sugiere establecer fechas, acciones y responsables que atiendan los casos conocidos actualmente por la UBPD para lo que resta de la vigencia.</t>
  </si>
  <si>
    <t>Durante el segundo trimestre la Dirección Técnica de Prospección, recuperación e identificación realizó la verificación de identidad de una persona encontrada con vida en la territorial magdalena medio – ET Cúcuta. El método utilizado para la verificación de identidad fue mediante toma de muestra perfil genético analizado por el perito en genética del INMLCF. Adicional, al comparar la información aportada por las personas que buscan sobre la PDD, vs los hallazgos que describen a la PEV más la información aportada por el mismo, se determina que existen consistencias con respecto a:
 - Perfil biológico: sexo, edad y talla.
 - Lugar de nacimiento de la PEV.
 - Información núcleo familiar
 - La relación del parentesco biológico entre el perfil genético del familiar de la PDD y la PEV.
 Por otra parte, la DTPRI participo en mesas inter direcciones en casos de PEV de la siguiente manera:
 - La DTPRI contribuyo en la construcción de documentos que contienen el resumen de los casos PEV de la Territorial de Villavicencio, se incluyeron acciones dentro del proceso de verificación de identidad en PEV.
 - EL 19 de mayo se sostuvo reunión con la AT Oriente 2- Equipo Territorial Villavicencio y el ET San José del Guaviare - caso ID 1458, para determinar la competencia de la Unidad frente al caso, ya que se encontraron diferentes situaciones relacionadas con la solicitud de búsqueda que se hace necesario revisarlas con las DT y la SGTT y definir las acciones de cierre para dicha SB. 
 - La DTPRI contribuyó en la construcción de la metodología para el abordaje del proceso verificación de identificación para PEV y posible reencuentro en el ET de Arauca, también se establecieron las acciones a seguir, una vez se definió la competencia por parte de la UBPD</t>
  </si>
  <si>
    <t>Se resalta el avance desarrollado y la consecución de acciones para poder encontrar e identificar a la persona con vida. El avance cualitativo es detallado y concreta toda la labor humanitaria desarrollada durante el proceso, no obstante, no hay evidencia de las reuniones interdirecciones solicitadas en esta actividad, en tal sentido, se sugiere incluir una breve descripción del trabajo llevado a cabo al respecto con las otras 2 direcciones técnicas.</t>
  </si>
  <si>
    <t>El grupo de identificación de la DTPRI sostuvo reunión interna (09 de junio 2021) para realizar seguimiento de casos PEV, socializando brevemente los casos que cada referente está llevando, generando puntos de acuerdo y compromisos de seguimiento.
 Se actualizó la matriz “Seguimiento a personas encontradas vivas” como herramienta de control para el seguimiento a los casos relacionados con PEV</t>
  </si>
  <si>
    <t>Se sugiere establecer rutas de trabajo estandarizadas con las partes interesadas relacionadas de este proceso, como lo son: el INMLCF, la Registraduría Nacional del Estado Civil, Fiscalía General de la Nación, entre otros que apliquen. Para ello, también se sugiere desarrollar jornadas interinstitucionales para evaluar casos puntuales y formas de trabajo.</t>
  </si>
  <si>
    <t>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y Villavicencio.
 Los resultados obtenidos desde el 01 de abril al 30 de junio de 2021, en las ciudades donde se desarrolla el proyecto son los siguientes:
 - En total se ingresaron 2.328 casos en el instrumento de diagnóstico.
 - Se ingresaron 531 casos en el SIRDEC – Proyecto Retrospectivo.</t>
  </si>
  <si>
    <t>Se evidencia el trabajo desarrollado y la cantidad de registros cargados tanto al instrumento interno de diagnóstico como al SIRDEC, sin embargo, es importante indicar en el avance cualitativo porqué se registran en el SIRDEC menos casos (531) de los ingresados en el instrumento de diagnóstico (2328). Lo anterior, considerando que no se tiene claro si es parte del proceso de validación en el SIRDEC y ya hay algunos registrados o si tendrán que ser registrados con posterioridad.</t>
  </si>
  <si>
    <t>Se dio continuidad a la fase de diagnóstico del proyecto "Impulso al proceso de Identificación de cadáveres en condición de no identificados en Colombia", en lo relacionado con la revisión de la información recolectada en el instrumentos de diagnóstico de la UBPD de los casos en los cuales el cadáver continúa sin identificar:
 Los resultados obtenidos desde el 01 de abril al 30 de junio de 2021:
 - Se realizó un análisis integral de 874 casos en Regional Norte</t>
  </si>
  <si>
    <t>Se evidencia el análisis de 874 casos en la Regional norte, sin embargo, es importante indicar ¿En qué están contribuyendo al proceso de búsqueda estos registros? o ¿Cuál ha sido el uso que se le ha dado a la información?, ya que es realmente lo que genera impacto y resultados una vez se obtiene, tabula y sistematiza. Dentro del informe suministrado como soporte tampoco se relaciona la contribución de esta información en los casos de búsqueda o si alguno arrojó la implementación de alguna acción humanitaria durante la vigencia.</t>
  </si>
  <si>
    <t>Se realizó el seguimiento al proceso de identificación de 48 cuerpos recuperados por la Unidad y 8 cuerpos entregados por otras entidades,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dentro de las principales actividades que se realizan en el seguimiento a la identificación se encuentran la recepción y análisis de la información.
 Adicional, se llevaron a cabo jornadas de tomas de muestras biológicas a familiares :
 En total se tomaron 276 muestras biológicas correspondientes a 138 familiares de casos de PDD:
 - Municipio Curvarado - Chocó: 20 muestras biológicas a 10 familiares de PDD
 - Municipio Casanare - Casanare: 230 muestras biológicas a 115 familiares de PDD
 - Municipio Mesetas - San José del Guaviare: 22 muestras biológicas a 11 familiares de PDD</t>
  </si>
  <si>
    <t>Las labores desarrolladas permiten visualizar la gestión desarrollada por la DTPRI, no obstante, como lo indica la actividad, se sugiere desarrollar planes operativos para conocer en qué momento se desarrollarán acciones humanitarias de búsqueda o de toma de muestras en cada territorio. Esto permitirá orientar el horizonte de trabajo y tomar acciones a medida que surjan situaciones de contingencia al momento de ser implementadas. 
 Frente a la dificultad presentada en el documento soporte, se sugiere solicitar apoyo a la Dirección Técnica de Información para garantizar que no existan casos repetidos que generen reprocesos en el trabajo desarrollado por la DTPRI.</t>
  </si>
  <si>
    <t>Los días 09 de abril, 06 de mayo y 10 de junio de 2021 se llevaron a cabo reuniones con el Grupo Nacional de Apoyo a la UBPD del INMLCF , en el contexto del convenio de relacionamiento entre estas dos entidades. Durante esta reunión, los temas tratados se enfocaron a fortalecer e impulsar el proceso de búsqueda que adelanta la UBPD, asi como a mantener el impulso a la identificación de cadáveres CNI por parte de la Unidad.</t>
  </si>
  <si>
    <t>Los soportes suministrados permiten evidenciar el trabajo interinstitucional realizado con el INMLCF. Se sugiere para próximos reportes incluir logros o dificultades para generar acciones de mejora a futuro.</t>
  </si>
  <si>
    <t>PRB del suroccidente del Casanare: se ajustó el PRB de Chámeza para que incluya otros 6 municipios, actualmente se denomina PRB del suroccidente del Casanare.
 PRB Centro-Oriente del Meta (antes PRB San Carlos de Guaroa): se ajustó el PRB de San Carlos de Guaroa para que incluyerá los municipios de Villavicencio, Puerto López y San Martín pasando a denominarse PRB Centro-Oriente del Meta.
 PRB Centro del Cesar (antes PRB Curumaní). Se formuló el documento de Plan regional de Búsqueda para la subregión Centro del Cesar, en coordinación con el Equipo Territorial Barranquilla /satélite Valledupar y con los aportes de los referentes de las direcciones técnicas misionales. Este PRB incluye los municipios de Agustin Codazzi, Becerril, Curumaní, Chimichagua, Chiriguaná, El Paso, La Jagua de Ibirico, Pailitas, Pelaya y Tamalameque (Cesar), y El Banco (Magdalena)
 AT Sur. Se está en proceso de revisión del PRB Bajo Putumayo</t>
  </si>
  <si>
    <t>Se sugiere establecer acciones de capacitación, orientación y estandarización de los nuevos planes de búsqueda al interior de toda la entidad, ya que, en ocasiones cada dirección maneja sus datos y consolida de forma diferente la gestión desarrollada para cada municipio o Plan Regional de Búsqueda. Esto mitigará el riesgo que las cifras no sean consistentes durante todo el proceso de búsqueda. Es por ello, que se sugiere que todas las cifras de la gestión misional institucional puedan ser manejadas y consolidadas en una sola base de datos, cosa de que todos(as) puedan acceder a la misma información a la hora de ser consultada, validada o publicada para entes de control y demás partes interesadas.
 Es importante indicar que en el avance reflejado no se encuentran todos los Planes regionales de búsqueda creados desde el inicio de la UBPD. lo que conlleva a pensar que la actividad se encuentre incompleta de acuerdo con las fechas previstas para la vigencia (30 de junio de 2021). En este sentido, se sugiere para el tercer corte, establecer si aún falta por reclasificar algunos de los PRB ya construidos en años anteriores o si, por el contrario, no serán renombrados</t>
  </si>
  <si>
    <t>Para el segundo trimestre del año se reportaron 3 Planes Regionales de Búsqueda nuevos, los cuales incorporan los siguinetes universos: 
 1. Plan Regional de Búsqueda de Morrosquillo: 69 PDD
 2. Plan Regional de Búsqueda del Oriente del Cauca: 32 PDD
 3. Plan Regional Centro oriente del Meta: 230 PDD</t>
  </si>
  <si>
    <t>De acuerdo con la información registrada, aún persiste la dificultad de no entender si esta actividad trata de visualizar únicamente cuantas PDD se encuentran en cada Plan Regional de Búsqueda, o si, por el contrario, busca que todo el Universo de PDD se encuentre asociado a cualquiera de los Planes Regionales de Búsqueda, en tal sentido, nuevamente se sugiere determinar el espíritu de la actividad y lo que busca realmente en la vigencia. Lo anterior, considerando que únicamente reflejan los nuevos PRB y las PDD de estos nuevos 3 planes.</t>
  </si>
  <si>
    <t>Se continua con las investigaciones humanitarias identificadas en el primer trimestre, y adicionalmente en el periodo de corte tenemos:
 - Reclutamientos, retenciones y desapariciones presuntamente cometidas por las ACMV
 - Ajusticiamientos presuntamente cometidos por los Frentes 26, 27 y 43 del BO de las FARC-EP
 - Retenciones y desapariciones presuntamente cometidas el Bloque Centauros de las AUC
 - Muerte en combate de miembros del Frente 27 del BO de las FARC-EP
 - BUSQUEDA DE JWRR
 - EJECUCIÓN DE CIVILES REPORTADOS COMO MUERTOS EN COMBATE
 -CEMENTERIO DE PUERTO NIDIA</t>
  </si>
  <si>
    <t>De acuerdo con el avance, se sugiere determinar el proceso y criterios de selección de estas investigaciones y el porcentaje de posibles investigaciones que aún no serían identificadas e implementadas de acuerdo con la información que reposa en la UBPD desde el inicio de su mandato. Finamente, se sugiere determinar en los avances, si ya existen cronogramas o planes de trabajo para la intervención de los escogidos y a su vez, cuáles serán los desafíos al respecto para lo que resta de la vigencia.
 Finalmente, se sugiere incluir a las 3 Direcciones técnicas misionales para determinar el camino en conjunto a seguir.</t>
  </si>
  <si>
    <t>Se realizaron reuniones con los equipos territoriales para construcción de propuesta metodológica para diálogos colectivos con pueblos indígenas, socialización del Protocolo de Relacionamiento con los pueblos indígenas y cuando así lo amerite la socialización/construcción de PRB que se hallen en formulación. Estos encuentros se realizaron principalmente con los equipos de Sincelejo, Montería y Cúcuta.</t>
  </si>
  <si>
    <t>La información contribuye al resultado de la actividad, sin embargo, es pertinente que se vinculen a los Planes Regionales de Búsqueda recientemente formulados y en proceso de aprobación: Estos planes se encuentran reflejados en la actividad 93 remitida por la DTIPLB para este 2do trimestre:
 Actividad 93:
 "Para el segundo trimestre del año se reportaron 3 Planes Regionales de Búsqueda nuevos, los cuales incorporan los siguientes universos: 
 1. Plan Regional de Búsqueda de Morrosquillo: 69 PDD
 2. Plan Regional de Búsqueda del Oriente del Cauca: 32 PDD
 3. Plan Regional Centro oriente del Meta: 230 PDD"</t>
  </si>
  <si>
    <t>De conformidad con el desarrollo de las mesas de trabajo llevadas a cabo en conjunto con la dependencias involucradas (SAF, SGH, OAP, OTIC, SG y CGC) se elaboró la ficha técnica del proceso de contratación, la cual fue remitida al profesional de estudios de mercado para solicitar las correspondientes cotizaciones a las casas de software, con la finalidad de establecer el presupuesto oficial del proceso e identificar la modalidad de contratación.</t>
  </si>
  <si>
    <t>El proyecto se encuentra con tiempo limitado de ejecución en la vigencia, por lo anterior, se sugiere establecer acciones de mejora por si se requiere contratar nuevamente en la vigencia 2022, más aún cuando se tiene prevista la Ley de garantías por elecciones presidenciales. Por último, se sugiere hacer monitoreo permanente para asegurar que todos los componentes, módulos y parámetros vayan siendo programados de acuerdo con las necesidades de la entidad.</t>
  </si>
  <si>
    <t>En atención a la planeación aprobada al interior de la SG, se prepararon y estructuraron capacitaciones con las temáticas descritas a continuación, programadas para el mes de julio de 2021, las cuales serán reportadas en el 3 trimestre del año, debido a que el periodo de reporte del presente informe es con corte a 30 de junio de 2021:
 1.El 09 de julio de 2021: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 El 16 de julio de 2021: Jornada de capacitación en supervisión de contratos de prestación de servicios profesionales y de apoyo a la gestión, en la que se orientará en referencia al ejercicio de la supervisión de contratos de prestación de servicios profesionales y de apoyo a la gestión, frente al manejo de la relación contractual, seguimiento, vigilancia y control del cumplimiento de las obligaciones y objeto del contrato, se orientará en la minimización del riesgo de la configuración del contrato realidad, herramientas contractuales para la ejecución de este tipo de contratos. Dirigida a supervisores de CPS en la UBPD.
 3.El 23 de julio de 2021: Jornada de capacitación para el ejercicio de la supervisión de todo tipo de contratos, frente al marco normativo aplicable, designación, deberes, responsabilidades, herramientas contractuales para el ejercicio de la supervisión, responsabilidad del supervisor y rol en cada etapa de la gestión contractual. Se orientará en referencia al correcto seguimiento que debe realizar el supervisor frente a los aspectos financieros del contrato. Dirigida a Directores, Jefes, Coordinadores, Supervisores y servidores de apoyo en las tareas administrativas-contractuales de las dependencias de la UBPD.
 4. El 30 de julio de 2021: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t>
  </si>
  <si>
    <t>Las labores desarrolladas denotan planeación para las jornadas de trabajo a realizarse en el 3er trimestre con los supervisores y demás servidoras y servidores de la UBPD que participan en la gestión contractual de la entidad. Frente a esto, se sugiere dejar evidencias de las capacitaciones (listados de asistencia, grabaciones, compromisos y retroalimentación de los capacitados) y asociarlas incluso de ser posible al Plan Institucional de Capacitación. Para esto, incluso podrían solicitar apoyo a las entidades relacionadas en materia, como lo es Colombia Compra Eficiente.</t>
  </si>
  <si>
    <t>Mediante correo electrónico del sistema de gestión de la UBPD se notificó de la actualizacion de documentos , procedimientos y formatos a todos servidores y servidoras de la entidad, los cuales se relacionan a continuación:
 1. Políticas, lineamientos, procesos, procedimientos, etc., aprobados y/o modificados
 Se cuenta que con corte al 30 de junio de 2021, los lideres de los procesos realizaron algunas modificaciones, actualizaciones y creación de documentos en el marco de sus procesos. 
 PROCESO / MODIFICACIONES PRESENTADAS
 Gestión administrativa 16
 Gestión administrativa / Recursos Físicos 4
 Gestión Contractual 3
 Gestión de Talento Humano 6
 Gestión Financiera 1
 Total, general 30
 Asimismo, dentro de estas actividades de actualización modificación y creación de políticas, lineamientos, procesos, procedimientos, etc, se encuentra que en el periodo de reporte se definieron documentos nuevos, los cuales se relacionan a continuación: 
 PROCESO / DOCUMENTOS NUEVOS
 Gestión administrativa 16
 Gestión administrativa / Recursos Físicos 4
 Gestión de Talento Humano 2
 Total general 22
 De la información anterior se deriva la siguiente información que refleja los tipos de documentos que fueron creados. 
 PROCESO / DOCUMENTOS NUEVOS
 Gestión administrativa 16
 Formato 11
 Plan 4
 Protocolo 1
 Gestión administrativa / Recursos Físicos 4
 Formato 2
 Procedimiento 2
 Gestión de Talento Humano 2
 Matriz 1
 Procedimiento 1
 Total general 22
 El restante (8 documentos) corresponde a actualizaciones de documentos existentes en el Sistema de Gestión 
 PROCESO / ACTUALIZACIÓN DE DOCUMENTOS EXISTENTES
 Gestión Contractual 3
 Gestión de Talento Humano 4
 Gestión Financiera 1
 Total general 8
 De la información anterior se deriva la siguinte información que refleja los tipos de documentos que fueron modificados. 
 PROCESO / ACTUALIZACIÓN DE DOCUMENTOS EXISTENTES
 Gestión Contractual 3
 Formato 2
 Procedimiento 1
 Gestión de Talento Humano 4
 Formato 4
 Gestión Financiera 1
 Formato 1
 Total general 8
 *Sistema de Gestión Ambiental: Por parte de la SAF, se llevó a cabo la construcción de los planes para la óptima gestión de los residuos, los cuales hacen parte de la implementación del Plan Institucional de Gestión Ambiental (PIGA) 2021-2023. Así mismo, el 16 de junio de 2021, se llevó a cabo la socialización de estos documentos mediante correo electrónico, dado que actualmente se encuentran publicados en el drive del Sistema de Gestión. Por otro lado y dando continuidad a las actividades establecidas en el Plan de Acción 2021 del PIGA, se estableció con la OAC un cronograma de divulgación de las piezas comunicativas que socializan la información de interés ambiental, las cuales han estado divulgándose mediante la Intranet de la UBPD. Por último, el 30 de junio de 2021 se desarrolló en un espacio de encuentro con los supervisores y demás funcionarios, contratistas y colaboradores que participan en los procesos de contratación de la Entidad, con el propósito divulgar el Programa Consumo Sostenible del PIGA y su alcance en este proceso.</t>
  </si>
  <si>
    <t>Se sugiere detallar en el avance cualitativo cuales son los logros y dificultades presentadas durante la actualización de los procedimientos. Así mismo, contar que tipo de ajustes o modificaciones tuvieron y cuales ajustes agregaron valor al proceso de búsqueda de personas dadas por desaparecidas. Las cifras por proceso no permiten entender o detallar la magnitud del ejercicio realizado.</t>
  </si>
  <si>
    <t>En el segundo trimestre la UBPD a través de la Dirección de Participación ha venido trabajando en las acciones tendientes a participar de la construcción de los planes regionales de búsqueda como un actor que puede orientar la incorporación de los lineamientos de participación, enfoques diferenciales, entregas dignas y reencuentros en dichos planes. En este sentido se ha trabajado en la construcción del documento de lineamientos para la formulación de los Planes Regionales de Búsqueda junto a las demás direcciones y dependencias misionales de la entidad. A su vez se ha trabajado con los Equipos Territoriales en los PRB de la siguiente manera:
 1. PRB Agrupación Caribe
 A la fecha con ET Barranquilla y equipo interdirecciones se avanzó en la revisión del PRB Curumaní, acciones de participación con PQB y plan de trabajo actualizado. Resaltar que este PRB está en ajuste, pues, atendiendo a los nuevos lineamientos de la DIPLOC este plan será una investigación humanitaria en el marco del PRB Centro del Cesar (Documento actualmente en construcción)
 Con el ET Sincelejo, se avanzó en la revisión y aportes al documento de PRB Morrosquillo y relacionamiento con organizaciones para iniciar la construcción de PRB Montes de María. 
 Envío igualmente el documento compartido con Néstor para el informe trimestral que desarrolla lo mencionado, del trabajo con los ET de la Agrupación Caribe. 
 3. PRB Agrupación Suroccidente: 
 PRB PACIFICO SUR (antes llamado Plan Regional Tumaco) Se viene articulando con el Equipo Territorial a través de reuniones Interdirecciones y la Satélite Tumaco, para guiar y aportar en aspectos relacionados con Diálogos con familiares, mesas técnicas con Organizaciones (Afadepac para el año 2021), reuniones de acuerdo a solicitud presentada por UNIPA para dar continuidad al relacionamiento y conversaciones con los referentes de Participación de la Satélite Tumaco. Se realizaron los correspondientes aportes en temas de participación al documento de PRB Pacifico Sur. 
 En el PRB Alto Atrato, en la comisión del 7, 8, 9 y 10 de abril, se avanzó en la proyección de la estrategia de participación junto con el ET Quibdó, en la cual se trabajó con los líderes de COCOMACIA y la Diócesis de Quibdó incorporando los EDyG en el proceso de participación comunitaria y las herramientas pedagógicas propias de las comunidades del departamento. En esta comisión el referente de información presentó la generalidad del plan regional, ya que la UBPD está profundizando información respecto al plan. No se tiene previsto que este plan sea publicado en el próximo mes. 
 En el marco del PRB Puracé-Paletará, se construyó propuesta de agenda metodológica de acuerdo a la solicitud del satélite Popayán en el marco del Protocolo de Relacionamiento con Pueblos Indígenas. La agenda fue enviada al ET Satélite Popayán, proponiendo un espacio de socialización de la misma, así como del proyecto de articulación presentado por el CRIC al SIJVRNR con el objetivo de contextualizar al equipo en los avances del proyecto y la experiencia de relacionamiento desde el nivel central con los representantes del CRIC. De acuerdo al avance en el proceso de relacionamiento entre el CRIC y el SIJVRNR se está a la espera de concertar mecanismos de articulación validados desde el nivel directivo de la UBPD para informar al satélite Popayán sobre la forma en la que la UBPD establecerá relacionamiento en el marco del PRB. 
 5. PRB Agrupación Oriente II: 
 PRB San Carlos de Guaroa: A la fecha se ha hecho retroalimentación al documento del PRB desde el componente de participación, el cual se actualizó de acuerdo con los nuevos lineamientos. En el mismo sentido se está apoyando con el Plan de localización.
 Se ha avanzado en reuniones con las direcciones misionales y con el ET entorno al empalme de las SB que estaban a cargo de la DPCVED y que se trasladaron al ET en noviembre de 2020.</t>
  </si>
  <si>
    <t>Se valora el avance cualitativo, el cual es detallado y permite entender el tipo de mejoras que han agregado a los PRB en curso, sin embargo, al igual que la actividad 95, se sugiere participar en el resto de PRB que se encuentran formulando la DTIPLB, tal y como lo informaron en la actividad 93 del seguimiento del segundo trimestre; así:
 Actividad 93:
 "Para el segundo trimestre del año se reportaron 3 Planes Regionales de Búsqueda nuevos, los cuales incorporan los siguientes universos: 
 1. Plan Regional de Búsqueda de Morrosquillo: 69 PDD
 2. Plan Regional de Búsqueda del Oriente del Cauca: 32 PDD
 3. Plan Regional Centro oriente del Meta: 230 PDD"
 En particular, dentro del avance de la DTPCVED se menciona el PRB de Morrosquillo, pero no el PRB de Oriente del Cauca y tampoco el PRB Centro Oriente del Meta.</t>
  </si>
  <si>
    <t>Para dar cumplimiento al presente Indicador durante el segundo trimestre, la SGTT con apoyo de las diferentes dependencias de la UBPD, continuó la implementación y diligenciamiento de la herramienta de Seguimiento a Solicitudes de Información con el fin de mapear aquellas efectuadas durante el citado periodo de la actual vigencia, e identificar la falta de respuesta oportuna de las mismas. En el marco de este ejercicio se adelantó una labor de seguimiento respecto a las respuestas brindadas por las entidades involucradas en la búsqueda de personas dadas por desaparecidas durante el periodo en cuestión. 
 Así las cosas, se consolidó y reformuló la herramienta de seguimiento, de conformidad con el avance en el ejercicio y a las necesidades identificadas a lo largo de su puesta en marcha. Esto implicó avanzar en la agrupación de las entidades según categorías que faciliten el seguimiento, y la formulación de tablas dinámicas que faciliten la lectura de la información relevante para el ejercicio.</t>
  </si>
  <si>
    <t>Frente a la matriz de seguimiento se sugieren las siguientes mejoras o consideraciones:
 1. Existe un registro en el semestre de 546 solicitudes incompletas o sin respuesta, frente a esto, se sugiere no solo analizar los casos del trimestre, sino, darle trazabilidad a toda la vigencia. Es de gran importancia establecer acciones para aquellas solicitudes que nunca fueron contestadas o aquellas que su completitud carece. En este caso, se sugiere una posible replica indicando las ausencias o no respuestas encontradas para cada caso.
 2. Existen datos registrados en las casillas de "respuestas recibidas", pero sin registro de las solicitudes enviadas por la UBPD, por ejemplo, en la matriz de la SGTT filas 31-37, lo que no es claro, como surgen respuestas sin haberse solicitado información.
 3. De acuerdo con la matriz suministrada, no se han reiterado las solicitudes que se encuentran incompletas o que no han sido contestadas por las entidades (ver columnas W-AC) campo "reiteración de solicitudes"
 4. Se sugiere analizar y ajustar el avance cualitativo, ya que viendo la matriz enviada hoja (resumen), por ejemplo, aparecen 407 solicitudes en el 2do trimestre y no 406 como aquí se registró</t>
  </si>
  <si>
    <t>Respecto al seguimiento a las solicitudes de información realizadas por la UBPD a entidades involucradas en el proceso de búsqueda de personas dadas por desaparecidas por parte de las diferentes áreas de la Unidad, tras el diligenciamiento de la matriz construida para dicho fin se identificó que:
 i. De las 406 solicitudes de información remitidas durante el segundo trimestre de la presente anualidad, se recibieron 128 respuestas. 
 ii. La SGTT continuará con la estructuración de la herramienta de seguimiento .
 Adicionalmente, se finalizó la construcción de una estrategia que se ajusta a la necesidad de obtener respuesta efectiva a las solicitudes de información realizadas por la UBPD y que contribuyen a la búsqueda de los desaparecidos en el marco del conflicto armado. Esta estrategia identificó que el relacionamiento interinstitucional debe ser diferenciado, en razón a los acuerdos de voluntades (Convenios, Cartas de entendimiento, Protocolos, entre otros) que se suscriban con la Unidad y otras variables como lo son, entidades que conforman el Sistema Integral de Verdad, Justicia, Reparación y No Repetición -SIVJRNR-, entidades relacionadas en el Decreto Ley 589 de 2017 y otras entidades que aunque no fueron enunciadas explícitamente por el citado Decreto, son necesarias para el cumplimiento del objeto misional de la UBPD. Esta estrategia se presentará para retroalimentación y posterior aprobación por parte de la Subdirectora General.</t>
  </si>
  <si>
    <t>Se valora la elaboración de la estrategia para solicitudes de Información no contestadas por entidades interesadas en la búsqueda, no obstante, se sugiere evaluar con la Oficina Asesora Jurídica los procesos que allí se tienen previstos para nuevas replicas o solicitudes reiteradas.
 Por último, se sugiere establecer tiempos de respuesta para el envío de réplicas o segundas y terceras solicitudes. Esto permitirá que la herramienta de seguimiento genere alertas de reenvío y de completitud de la información remitida por parte de los externos.</t>
  </si>
  <si>
    <t>Para el primer trimestre del año se llevó a cabo la socializacion de la estrategia de relacionamiento institucional con los equipos territoriales, por lo que para este periodo se impulsó la formulación de la metodología de monitoreso y seguimiento a la incorporación de estrategias de relacionamiento interinsitucional en articulación con la OGC.</t>
  </si>
  <si>
    <t>Se sugiere realizar una sesión de trabajo con la DTPCVED para tratar la estrategia de relacionamiento, lo anterior, considerando que desde esa dirección se está diseñando otro documento de criterios de relacionamiento con organizaciones, movimientos, entre otras partes interesadas, el cual busca establecer pautas similares. Esto permitirá que no se dupliquen esfuerzos o se generen lineamientos desagregados. Posiblemente, sea conveniente unificar criterios, incluso documentos.</t>
  </si>
  <si>
    <t>A propósito de la mesa de trabajo llevada a cabo el día 8 de junio, y con el ánimo de coordinar acciones conjuntas entre la SGTT y la OGC al rededor de la metodología de monitoreso y seguimiento a la incorporación de estrategias de relacionamiento interinsitucional, se socializaron diferentes recursos informativos y de registro al rededor del indicador 21:
 1. Matriz de seguimiento acciones de articulación
 2. Ruta para el acceso a las evidencias del reporte (acta y listado de asistencia)
 3. Infografía del indicador 21.
 4. Ficha del indicador 21.
 5. Estrategias de relacionamiento institucional (Documento y guía didáctica).
 Así las cosas, el día 18 de junio se abordaron los principales objetivos del seguimiento a las acciones de articulación, se definieron las bases para la contrucción de la metodología de seguimiento, entre los que se encuentran:
 1. Recuperar aspectos cualitativos para la sistematización de buenas prácticas y aspectos a mejorar de los procesos de articulación y relacionamiento con otras entidades primero en la fase piloto y posteriormente en la fase de expansión.
 2. Identificar pautas para el acompañamiento a realizarse desde la OGC y la SGTT.
 Adicional a lo anterior se propone un piloto en el que se explorarán los documentos provenientes de encuentros realizados en el marco de la consolidación del Plan Regional Caquetá Sur y el Plan de búsqueda de víctimas de desaparición forzada de los Buitragueños en el suroccidente del Casanare.</t>
  </si>
  <si>
    <t>Se valora el planteamiento del piloto con los Planes Regionales de Caquetá Sur y el Plan de búsqueda de víctimas de
 desaparición forzada de los Buitragueños en el suroccidente del Casanare. Esto permitirá encontrar puntos en común y acciones de mejora, así mismo, permitirá analizar en detalle el relacionamiento interinstitucional efectuado para cada PRB, sin embargo, se sugiere continuar con la matriz de seguimiento que elaboraron desde inicio de la vigencia para anotar los avances cualitativos de cada PRB.</t>
  </si>
  <si>
    <t>Durante el segundo trimestre del año 2021 en las labores de articulación interinstitucional con el MINSALUD y la UARIV se desarrolló el segundo espacio oficial de la mesa tripartita bimestral. En este espacio se logró avanzar en las orientaciones de reparación integral solicitadas por los familiares y personas que buscan, en algunas respuestas de atención en salud integral y psicosocial, que se centralizaron desde la UBPD. Por otro lado, se avanzó en la protocolización de los acuerdos entre las entidades a partir de la construcción de las propuestas de protocolos de relacionamiento que se encuentran en trámite con estas entidades. Finalmente se construyó y aprobó el formato de autorización de uso y manejo de datos, en los casos donde la UBPD presente alguna de las personas que hace parte de un proceso de búsqueda para atención psicosocial.</t>
  </si>
  <si>
    <t>El avance suministrado permite entender las acciones adelantadas para generar protocolos y formatos que mejoren la atención a las personas que buscan. Este relacionamiento interinstitucional permite establecer una ruta de atención articulada en pro de las familias y personas que buscan.
 Se sugiere eliminar dentro de la carpeta de soportes, el acta remitida para esta validación, lo anterior, considerando que tiene información de las personas que solicitan algún tipo de atención por parte de alguna de las 3 entidades.</t>
  </si>
  <si>
    <t>En el segundo trimestre del año 2021 la Unidad de Búsqueda de Personas Dadas por Desaparecidas UBPD, ha adelantado acciones de articulación interinstitucional para el desarrollo de entregas dignas con el GRUBE de la FGN, el CICR, el Instituto Nacional de Medicina Legal y Ciencias Forenses, la Unidad para la Atención y Reparación a las Víctimas y el Ministerio de Salud.</t>
  </si>
  <si>
    <t>Se sugiere incluir dentro del avance cualitativo que tipo de dificultades o logros han generado estos relacionamientos entre entidades. Esto permite dar un contexto y promover acciones de mejora hacia el futuro.
 Finalmente, se sugiere estandarizar las actas de reunión desarrolladas, incluyendo consecutivos, entre otros campos relevantes.</t>
  </si>
  <si>
    <t>Actualmente la UBPD se encuentra adelantando la fase II del PNB, la cual consiste en proponer la ruta de operativización de lo dispuesto en el PNB. Este es un proyecto que se encuentra en cabeza de la Dirección General y de la SGTT de la UBPD. Consiste fundamentalmente en identificar: i) los responsables de las estrategias y líneas de acción del PNB; ii) las prioridades y las metas en el corto y mediano plazo; iii) los cronogramas generales de implementación del PNB; iv) la estimación de los costos que la implementación del PNB implica; y v) los mecanismos de seguimiento y evaluación.
 Para lograr este fin, en el marco de la fase II del PNB, se ha aprobado un plan de trabajo que incluye tres momentos de participación: i) reuniones bilaterales con entidades y organizaciones estratégicas; ii) encuentros participativos amplios con familiares, allegados, organizaciones y comunidades; iii) encuentros de validación de los acuerdos suscritos. Es preciso señalar que para este periodo se avanzó en los encuentros participativos segun el cronograma previsto</t>
  </si>
  <si>
    <t>La SGTT ha tenido un rol importante para materializar la segunda fase de operativización del Plan Nacional de Búsqueda. Frente a esto, se sugiere incluir el porcentaje de avance para la operativización del PNB en el seguimiento cualitativo del siguiente trimestre y establecer líneas base para que la UBPD y demás partes interesadas conozcan su estado y porcentaje de avance.</t>
  </si>
  <si>
    <t xml:space="preserve">Para el segundo trimestre se integró al reporte del indicador de relacionamiento con organizaciones, las acciones de relacionamiento que adelantaron los equipos territoriales durante la vigencia y que no estaban siendo contabilizados en este reporte, en este sentido, se presenta un incremento considerable en el reporte y en el cumplimiento de la meta, lo que implica un ajuste de dicha meta y la ampliación del universo de organizaciones con las cuales sostiene relacionamiento la UBPD, de acuerdo con el incremento de las cifras de este segundo trimestre.  
El reporte de aporte a la meta durante el segundo trimestre es de 148 organizaciones, colectivos, movimientos, plataformas y comunidades, frente a una meta de 21 para este mismo periodo. Con esta cifra de organizaciones se llega a 156 en toda la vigencia 2021. 
La integración de las acciones de relacionamiento de los Equipos Territoriales a este reporte obedece a una articulación del tema al interior de la entidad, que permita mayor coordinación a la hora de abordar el trabajo con alguna organización, colectivo, movimiento, plataforma o comunidad, entendiendo la importancia de conocer los antecedentes y las acciones de relacionamiento que se vienen dando desde las diferentes dependencias o equipos territoriales de la entidad. En este mismo ejercicio de coordinación se ha venido construyendo un documento que oriente cualquier acción de relacionamiento con organizaciones. 
</t>
  </si>
  <si>
    <t>El indicador se encuentra en nivel de sobrecumplimiento, lo anterior, considerando que han efectuado 156 sesiones de 29 previstas con corte al 30 de junio de 2021, lo que equivale al 537,9% de ejecución, inclusive, sobrepasando la meta anual del indicador correspondiente a 80 OCMPC vinculadas al proceso de búsqueda en el 2021. Frente a esto, se sugiere analizar el comportamiento que tendrá para el resto de la vigencia y tomar acciones de mejora en torno a ajustar la meta del indicador ante el comité de gestión. Esto permitirá tener un mejor contexto de lo que sucede con Organizaciones, Colectivos, Movimientos, Plataformas y Comunidades a nivel nacional, internacional y territorial que se vinculan a los procesos de búsqueda y prever lo que esto implica en términos logísticos, organizacionales, financieros y administrativos. 
Frente a los soportes remitidos, se sugiere lo siguiente:
1. Ampliar la información que contiene la matriz denominada "Listado organizaciones reportadas", ya que solo cuenta con el nombre de las OCMPC que asistieron a la sesión. En este caso, se sugiere incluir campos como por ejemplo: tipo de relacionamiento desarrollado, fecha del encuentro, ciudad donde se desarrolló la sesión, participantes que acompañaron, compromisos adquiridos durante la sesión, fechas estimadas para dar cumplimiento a los compromisos. La tabulación de esta información permitirá hacer un seguimiento y control adecuado en torno al trabajo que se realice en territorio, de lo contrario, se corre el riesgo de omitir compromisos o no realizar seguimiento a los mismos con el pasar de los días. así mismo, se podrá determinar fácilmente en que territorios se están llevando o no acciones de relacionamiento con OCMPC. En este sentido, la invitación no es digitar todas las actas de reunión, sino, la información mas relevante que resultó producto de cada sesión.
2. Se sugiere alimentar y estandarizar el diligenciamiento de todos los campos de las actas de reunión, ya que por ejemplo, se encuentran actas sin consecutivo, sin firmas de los participantes o sin compromisos de secuencia y seguimiento para estas OCMPC, así mismo, se encuentran otros documentos diferentes a actas de reunión, como relatorias.</t>
  </si>
  <si>
    <t>29 organizaciones, colectivos, movimientos, plataformas y comunidades a nivel nacional, internacional y territorial, se vinculan a los procesos de búsqueda.</t>
  </si>
  <si>
    <t>156 organizaciones, colectivos, movimientos, plataformas y comunidades a nivel nacional, internacional y territorial, se vinculan a los procesos de búsqueda.</t>
  </si>
  <si>
    <t>El indicador se encuentra en nivel de riesgo, alcanzando el 85,4% de las 2.171 personas que se tenían proyectadas para participar en los procesos de búsqueda con corte al 30 de junio de 2021.
Se valoran la acciones que ha desarrolado la DTPCVED frente a los espacios para trabajar en los planes regionales de Búsqueda, las estrategias de participación y los espacios de incorporación de enfoques diferenciales; así como el trabajo para garantizar las condiciones de participación de los familiares en el exterior, no obstante, se sugiere establecer que actividades o acciones se vienen desarrollando con las personas y familiares que ya llevan un camino recorrido de búsqueda de la mano con la UBPD en años anteriores. Esto permitirá determinar quienes continuan y con quienes se ha perdido contacto de participación para establecer nuevas rutas de trabajo.</t>
  </si>
  <si>
    <t>2171 personas participan en los procesos de búsqueda en 2021.</t>
  </si>
  <si>
    <t>1855 personas participan en los procesos de búsqueda en 2021.</t>
  </si>
  <si>
    <r>
      <rPr>
        <b/>
        <sz val="11"/>
        <color theme="1"/>
        <rFont val="Arial Narrow"/>
        <family val="2"/>
      </rPr>
      <t>40%</t>
    </r>
    <r>
      <rPr>
        <sz val="11"/>
        <color theme="1"/>
        <rFont val="Arial Narrow"/>
        <family val="2"/>
      </rPr>
      <t xml:space="preserve">
Trim I: Elaboración de la propuesta de estructura del Universo de personas dadas por desaparecidas y aprobación del modelo de construcción del Portal de servicios de información.
(10%)
* Trimestre II: Inicio del procesamiento y cargue de información que contribuya a la construcción del Universo en la estructura de datos definida; inclusión del proyecto en el portafolio de servicios de la OTIC.
(30%)</t>
    </r>
  </si>
  <si>
    <t xml:space="preserve">Se han creado las tablas en la estructura propuesta del Universo de las diferentes fuentes, entre ellas, UARIV, SIRDEC, CNMH, JEP y de información propia del Registro de Solicitudes de Búsqueda, se ha planteado una estructura respetando la aprobada, pero esta al ser un proceso de comparación para determinar la no duplicidad de una persona se usaron variables propias del proceso de comparación.
Se comparó la información entregada por la JEP contra el Registro de Solicitudes de Búsqueda, esta información está alojada en el motor de base de datos en la instancia creada para ello, se puede acceder por consulta en lenguaje SQL, pero al tener información clasificada y reservada no se puede incluir más soportes.
El procesamiento inicial nos arroja un total de 98.820 Personas Dadas por Desaparecidas en el Universo que se encuentra en construcción.
A la fecha es necesario hacer la integración de la información que se está registrando día a día en el Registro de Solicitudes de Búsqueda, además el hacer la comparación de registros de las diferentes fuentes de las víctimas que han sufrido hechos asociados al conflicto armado interno y que pudieron terminar en una desaparición forzada.
Adicionalmente, y con respecto al segundo hito, se reporta la creación del proyecto en el sistema de gestión PlanView requerimiento necesario para gestionar el proyecto 10 “Definir e implementar Plataforma Digital - SIMP-UBPD”, el proceso de selección. Adicionalmente, se ha consolidado y seleccionado los candidatos para los cuatro perfiles que se han incluido para el desarrollo del proyecto, se avanza en el proceso de contratación. El proyecto con corte al 30 de junio de 2021 presenta un avance real del 49% de un avance planeado del 50%. </t>
  </si>
  <si>
    <t>El indicador se encuentra en nivel óptimo de cumplimiento. Con relación a las 98.820 Personas Dadas por Desaparecidas procesadas en el Universo que se encuentra en construcción, se sugiere establecer que fuentes incluye esta cifra y cuales faltan por ser validadas o incluidas en lo que resta de la vigencia, entre otros datos relevantes, en este sentido, ampliar el contenido del avance cualitativo.
En cuanto al proyecto 10 “Definir e implementar Plataforma Digital - SIMP-UBPD”, se sugiere tener presente los tiempos previstos para la integración del portal de servicios de información pública de la UBPD, lo que conlleva al desarrollo, pruebas y preparación previa de los datos del Universo de PDD para el tercer trimestre 2021 (a septiembre 30).
Se acogieron a las sugerencias realizadas por la Oficina Asesora de Planeación durante el proceso de retroalimentación.</t>
  </si>
  <si>
    <t>15 aportantes entregan información según la ruta de trabajo establecida.</t>
  </si>
  <si>
    <t>107 aportantes entregan información según la ruta de trabajo establecida.</t>
  </si>
  <si>
    <t>Durante el segundo trimestre del 2021, 61 aportantes entregaron información relevante para la búsqueda y localización de personas dadas por desaparecidas, en el marco de rutas de trabajo que iniciaron o continuaron bajo el liderazgo de cada agrupación territorial y/o equipo territorial, o asumidos desde el nivel central, con aportantes de las vigencias 2019, 2020 y 2021. 
La mayoría de los aportes fueron recibidos por aportantes (personas o colectivos) exintegrantes de las FARC-EP (30), seguido de civiles (28), y el restante de exintegrantes de la Fuerza Pública (1), y exintegrantes de grupos paramilitares (2). 
El aumento en la meta planteada se debe a: El reporte de aportantes que continuaron entregando información en el marco de rutas de trabajo, y de aportantes nuevos con los que se inició ruta de trabajo en vigencias pasadas pero que no fueron reportados antes, debido a una mayor apropiación del procedimiento por parte de las AT y EP actualmente. 
En cinco (5) casos (Y3R3G2, A6J9D3, AP_6C78B123721ABR, AP_E9327132807MAY, AP_206D5141707MAY), se realizaron dos encuentros durante el mismo trimestre con los mismos aportantes, por esto la sumatoria de actas da 66 (número de encuentros desarrollados con aportantes durante el segundo trimestre). 
Fuente: Registro aportantes UBPD Excel a 30 de junio del 2021</t>
  </si>
  <si>
    <t>Se sugiere describir en el avance cualitativo si toda la información contenida en el "Registro de aportantes UBPD" ha permitido llevar a cabo alguna intervención en territorio (localización, prospección o recuperación) o en que ha contribuido a los procesos humanitarios tener toda esta información en bases de datos de la Unidad, en este caso, podría ser evaluado en términos porcentuales. Así mismo, cómo se está ligando la información allegada por los aportantes con los Planes regionales de búsqueda o si a partir de esta información se han generado cronogramas de trabajo para trabajar con la información consignada producto de los encuentros desarrollados con los aportantes de información.
Por otra parte, así como lo hicieron con los nombres de los aportantes, se sugiere establecer codificación para los lugares de los cuales se esté generando aporte de información, lo anterior, considerando que en muchas actas están brindando información demasiado detallada para ser catalogada como reservada o confidencial, como, por ejemplo: "...posibles lugares de inhumación en corregimiento de Papayal, municipio de Regidor, departamento de Bolívar".
En cuanto a las evidencias, es necesario que evalúen si las actas que se están llevando a cabo son el mejor mecanismo para dejar registro en la UBPD o si por el contrario, pueden llegar a ser un reproceso o trámite administrativo que no agrega valor, ya que en muchas ocasiones no traen información relevante al ser esta confidencial o reservada. de otra parte, es necesario que revisen el diligenciamiento de las actas, ya que muchas no vienen firmadas, sin consecutivo o con varios campos en blanco.
Finalmente, se sugiere evaluar las metas previstas para lo que resta de la vigencia y tomar acciones al respecto, lo anterior, considerando que al 2do corte ya se encuentra superada la meta en un 406%.
Se acogieron sugerencias realizadas por la Oficina Asesora de Planeación durante el proceso de retroalimentación</t>
  </si>
  <si>
    <t>Es importante aclarar que el indicador se trabaja en valores absolutos, es decir, aunque se reportaron 1018 noticias de fondo en el trimestre, en la tabla reporte aparecen 1091, pues se suman las 77 del primer periodo.
Desde el primer trimestre el Indicador se encuentra en estado "sobre", pero en el periodo actual se ha disparado demasiado alto a un 328,4% para el periodo y la meta para el año ya se superó ampiamente, vamos en 131%.
Agradecemos el haber especificado la fecha de inicio del monitoreo de medios con la agencia; debe solicitarse lo antes posible la solicitud de ajuste de las metas proyectadas inicialmente.
El aumento es bastante significativo y debemos garantizar que podemos sustentarlo claramente para poder solicitar el ajuste de la meta planteada, para lo cual se sugiere revisar que efectivamente se trate de noticias de fondo de acuerdo con los lineamientos definidos y como se plantea el el indicador originalmente; adicionalmente,  se hace necesario analizar y conocer las estrategias que lograron tan pronunciado aumento.
Finalmente la pronunciada variación de un periodo a otro puede explicarse también en los diferentes métodos de medición? (manual vs agencia)</t>
  </si>
  <si>
    <t>Es importante aclarar que el indicador se trabaja en valores absolutos, es decir, aunque se reportaron 524 noticias de fondo TIER 1 en el trimestre, en la tabla reporte aparecen 579, pues se suman las 55 del primer periodo.
Haciendo referencia específicamente a las noticias de fondo en Tier 1, el aumento es altamente significativo, con un cumplimiento para el periodo superior al 226,2% y la meta para el año ya practicamente se alcanzó 90,5%, lo cual exige realizar un replanteamiento de la meta proyectada de inmediato, pues a mitad de año ya aparece casi cumplida.
Es importante reconocer y destacar la baja participación de noticias negativas, su identificación permite a la Unidad trabajar en ello.
Es urgente aclarar con la agencia la medición que están realizando y los criterios bajo los que lo hacen, pues cualquiera sea el que se defina, debe ser definitivo y claro para poder explicar los resultados en el presente indicador.
La tendencia de aumento es altamente positiva, sin embargo, es importante garantizar la medición y explicar las estrategias con las que se consiguieron números tan contundentes o el por qué de estos resultados y plantear de inmediato las solicitudes de ajuste.</t>
  </si>
  <si>
    <t>Durante el segundo trimestre del 2021 se registraron, analizaron y describieron 47 fuentes de información de utilidad para el proceso de búsqueda. Es importante precisar que, la matriz de fuentes de información contribuye al análisis de la información recibida o recolectada por la UBPD para los procesos de búsqueda adelantados.
Durante el segundo trimestre la dificultad evidenciada es que, todo el proceso se realiza de forma manual incluyendo la consulta de información, lo que hace que el proceso sea poco práctico para los usuarios que acceden a la misma, no existe una herramienta informática que facilite el proceso de descripción y catalogación.</t>
  </si>
  <si>
    <t>El indicador se encuentra en nivel óptimo de cumplimiento. Frente a esto, se sugiere determinar si realmente este indicador está generando valor agregado a la estrategia "2.1 Obtener información útil para los procesos humanitarios de búsqueda, procesarla, analizarla y utilizarla de manera efectiva, garantizando su seguridad y disponibilidad.", en este orden de ideas, la idea sería determinar si luego de que se pone a disposición de las partes interesadas, la información si está siendo usada o si la información a pesar de ser útil, no generó valor a los procesos humanitarios de la UBPD. En este sentido, se sugiere incluir en el avance cualitativo los beneficios que ha generado la utilidad de la información. 
De otra parte, es necesario establecer si la medición del indicador está siendo evaluada correctamente, lo anterior, considerando que la metodología indica lo siguiente: (Cantidad de registros con contenido de utilidad identificado y ruta de ubicación / Cantidad de registros con contenido de utilidad identificado) *100%, lo que daría a entender que la medición siempre daría 100%. ya que tanto en el numerador, como en el denominador se encuentra "contenido de utilidad". siendo en este caso, una forma de medición que no agrega valor a la toma de decisiones o la mejora continua. En este caso, se esperaría algo como (cantidad de información con contenido de utilidad identificado / cantidad de información allegada y registrada)
Por último, se informa que el soporte suministrado realmente no permite evidenciar el avance del indicador. En este caso, es necesario determinar cómo podría mostrarse el consolidado o una matriz de resumen.</t>
  </si>
  <si>
    <t>12.500 registros depurados ingresan al Universo.</t>
  </si>
  <si>
    <t>98.820 registros depurados ingresan al Universo.</t>
  </si>
  <si>
    <t>El indicador se encuentra en nivel de sobrecumplimiento al 790,56%, superando en 86,320 registros la meta prevista para el segundo trimestre correspondiente a 12.500 registros depurados en el Universo.
Frente a la información suministrada, se puede obtener un soporte en términos gráficos, dinámicos o resumidos que permita evidenciar cifras gruesas traídas de las bases de datos utilizadas y en especial relacionando qué registros tuvieron correspondencia entre las 4 bases de datos.
Finalmente, se sugiere establecer acciones que permitan entender cuál será el desarrollo y posibles mejoras de este indicador en lo que resta de la vigencia. Lo anterior, considerando que para los siguientes trimestres no tendría sentido y valor agregado seguir midiéndolo.</t>
  </si>
  <si>
    <t>Se realizó la primera integración de datos de Personas Dadas por Desaparecidas, esto incluyó la creación de un proceso de record linkage en el software STATA, los resultados fueron almacenados en una tabla de la instancia del motor de base de datos que se creó para este propósito, allí se integró la información de las Personas Dadas por Desaparecidas usando las fuentes de información del Registro de Solicitudes de Búsqueda de la UBPD y el resultado de la segunda fase del proceso de integración de bases de datos de víctimas del conflicto armado adelantado conjuntamente por la JEP y la CEV, el resultado puede ser generado a partir de una consulta en lenguaje SQL
Este sobrecumplimiento del indicador con respecto al objetivo del trimestre se debió a la necesidad de la UBPD de presentar el informe del Universo de personas dadas por desaparecidas a la CEV, esto implicó adelantar varios pasos y a tener dedicación exclusiva a este.
Al ser un Universo en construcción, el número de Personas Dadas por Desaparecidas va a ir cambiando, en todo caso será muy difícil que el indicador cambie a la baja. En cuanto a la posibilidad de encontrar un duplicado es bastante probable, sin embargo el procedimiento de record linkage es uno de los más aceptados para estos cruces ya que reduce al mínimo esta probabilidad, sin embargo, la posibilidad que se encuentren Personas duplicadas por nombres trocados, la probabilidad de encontrar duplicados aumenta ante la falta de información de alguno de los registros y que en procesos de investigación posteriores la información sea completada.
La tendencia de crecimiento se espera que no sea similar en los dos trimestres venideros, se esperan crecimientos moderados, sin embargo, esto depende de las fuentes a las que tengamos acceso, al ser un universo en construcción es necesario tener claro que la cifra estará cambiando.</t>
  </si>
  <si>
    <t>El contrato de comodato fue suscrito el pasado 9 de abril, bajo el número 107-2021-UBPD. En este orden, el INMLCF procedió a realizar el trámite de incorporación de los bienes en su póliza Global y el 7 de mayo el contratista UNIÓN TEMPORAL HIPER G-S 2020 realizó la entrega de los mismos en la sede del INMLCF  e inició el proceso de  instalación y de configuración de las herramientas.
En el marco de la ejecución del contrato 232-2020 mediante cual se adquirió la infraestructura tecnológica, la unión temporal en coordinación con la UBPD y el INMLCF ha venido ejecutando las actividades previstas, en este sentido, para el periodo rendido, se tiene un importante avance en la ejecución del proyecto teniendo dentro de los logros más importantes la finalización de la instalación, configuración y puesta en marcha de la infraestructura de hiperconvergencia adquirida por la UBPD.
Una vez culminada la puesta en marcha conjuntamente se ha venido avanzando en la migración de las maquinas definidas por la UBPD hacia la nueva infraestructura, teniendo a la fecha un avance del 95% en dicha migración. Sin embargo, el proceso de migración ha sido más lento de lo esperado, debido a que las máquinas que se están migrando actualmente se encuentran en operación y se ha requerido realizar la migración en horarios especiales dentro de ventanas de mantenimiento, razón por la cual está actividad se ha extendido.
En tal virtud, el dia 30 de junio de 2021 se suscribio prorroga al contrato 232-2020 con el fin de concluir exitosamente la migración de las máquinas, y poder dar inicio a la inclusión de los registros depurados de PDD, en el sistema del INMLCF  a través del capítulo especial del Registro Nacional de Desaparecidos.
Adicionalmente se preparó la propuesta de conceptualización del capítulo especial y en el marco del comité técnico coordinador del convenio 159 se celebró una reunión en donde se expuso y aprobó dicha propuesta y se iniciaron los acercamientos técnicos para definir las fases de su implementación</t>
  </si>
  <si>
    <t>A pesar de no tener proyectada una meta para el segundo trimestre, se evidencia un avance cualitativo de gestión importante, el cual permitirá cumplir con la meta de registros depurados del Universo de PDD incluidos en el capítulo especial del RND. Ahora bien, como en el indicador 10 ya se cuenta con 98.820 registros depurados que ingresan al Universo de personas dadas por desaparecidas, es necesario que reevaluen las metas previstas en este indicador; 18,000 para el tercer corte y 27,000 para el cuarto corte, especialmente, si se tiene pensado exportar datos de forma automática.
Finalmente, se sugiere incluir dentro de la propuesta de conceptualización del capítulo especial, un numeral que permita entender como serán depurados y mejorados los datos del SIRDEC, considerando que a futuro será la base de datos de consulta en temas de desaparición en Colombia.</t>
  </si>
  <si>
    <t>300 lugares referidos ingresados al RNFCIS.</t>
  </si>
  <si>
    <t>261 lugares referidos ingresados al RNFCIS.</t>
  </si>
  <si>
    <t>En el segundo trimestre se enfocaron las acciones en:
1. Capacitación y sesiones de trabajo conjuntas con los equipos territoriales sobre la herramienta de registro de sitios de disposición de cuerpos. Se llevó a cabo en el periodo las sesiones de capacitación en la herramienta de registro de sitios, a los equipos territoriales que se listan más adelante. Durante estas sesiones se resolvieron las inquietudes relacionadas con el diligenciamiento de la herramienta y otras relacionadas con el acceso a la información. En total se realizaron 9 capacitaciones con los equipos territoriales de:
Equipo Territorial Apartadó
Equipo Territorial Barrancabermeja
Equipo Territorial Barranquilla
Equipo Territorial Cali
Equipo Territorial Cúcuta
Equipo Territorial Florencia
Equipo Territorial Ibagué
Equipo Territorial Medellín
Equipo Territorial Montería
Equipo Territorial Quibdó
Equipo Territorial Sincelejo
Equipo Territorial Villavicencio
Satélite Buenaventura
Satélite La Dorada
Satélite Pasto
Satélite Popayán
Satélite Valledupar
Se tiene programada 1 para la primera semana de julio con el Equipo Territorial de Arauca, y se está a la espera de la respuesta de Mocoa y Yopal.
2. Se culminó el desarrollo de la herramienta para el registro de información de cementerios, para lo cual se realizaron varias sesiones de trabajo con algunas analistas de la DTIPLOC, y las pruebas funcionales se realizaron con la colaboración de los Equipos Territoriales Quibdó y Florencia quien lleva a cabo el proyecto de inventario de cementerios, se recibieron las observaciones y realizaron los ajustes a la herramienta. Esta herramienta se socializó con el equipo geográfico del a Subdirección de Análisis para sus observaciones y pruebas.
3. Se culrminó la implementación del visor geográficos para el registro nacional de fosas, cuyas funcionalidades inciales se enfocan en la visualización y consulta de la información.
4. Se realizaron ajustes a la herramienta de sitios de disposicion de cuerpos, para la identificación y registro inicial de los usuarios que diligencien la información de sitios.
5. Se culminó la II etapa del proyecto de sistematización de fuentes no estructuradas- FNE, en el mes de mayo, para lo cual se logró el registro de 969 sitios de disposición de cuerpos, 485 cementerios ajustados y corregidos en su información, 761 PDD mencionadas en los documentos que relacionan sitios de disposición de cuerpos.
6. Se lleva a cabo la homogologación de las tablas de FNE y cementerios con la base de datos del RNFCIS, para la preparación de la migración de los datos.
7- Consolidado de la información para protección de cementerios por situación de COVID19, se consolido la información remitida por los equipos territoriales recibida de las gobernaciones y alcaldias municipales, hasta el mes de abril, en mayo no se reporto ni en junio. El reporte del consolidado se ha venido entregando a la SGTT, a quien se ha informado de la no recepción de información de estos cementerios, y  aquien se realizó la presentación de los resultados y acciones a tomar.
A la fecha del presente avance, se obtuvo el registro de 261 sitios, de la meta propuesta de 300 sitios. Las circunstancias por las cuales se obtuvo esta cifra, se fundamentan en que por un lado los Equipos Territoriales diligenciaron el registro de sitios en las últimas semanas del mes de junio, y, por otro lado, algunos de ellos aún no realizan dicho registro desde el primer trimestre. Se contaba con que cada dupla de los Equipos Territoriales realizara el registro de al menos 2 sitios.
En cuanto a las medidas que se toman para cumplir con las metas propuestas, se tienen proyectadas para el tercer trimestre:
 - Continuar con el acompañamiento por parte de la Subdirección de Gestión de Información, a todos los ET en el diligenciamiento de la información, solución de inconsistencias en la información ingresada, atención de inquietudes y dudas, y solución de posibles inconvenientes técnicos de manera oportuna.       
- Culminar con las socializaciones a los equipos territoriales que no han respondido a los comunicados, se insisitirá en ello para agendar las respectivas sesiones de trabajo.
- Por parte de la SGTT se remita un comunicado que dé el lineamiento para el registro de información, tanto por parte de los ET como del equipo de la Subdirección de Análisis, Planeación y Localización para la búsqueda,insisitiendo en la importancia de esta información para el registro nacional de fosas.
- Incorporar la información sobre sitios de disposición de sitios, recopilada de los diferentes aportantes excombatientes tanto de la DTIPLOC como de los ET.</t>
  </si>
  <si>
    <t>El indicador nuevamente se encuentra en nivel de riesgo para su cumplimiento, llegando al 87% de ejecución. Frente a las medidas que se toman para cumplir con las metas propuestas, no es claro, si ya se llevaron a cabo y no se soportaron o son proyectadas a futuro en la vigencia. por ejemplo, se indica que "por parte de la SGTT se remita un comunicado que dé el lineamiento para el registro de información, tanto por parte de los ET como del equipo de la Subdirección de Análisis, Planeación y Localización para la búsqueda, insistiendo en la importancia de esta información para el registro nacional de fosas", pero este lineamiento no viene adjunto y es importante para mitigar este riesgo.
Frente a los procesos de capacitación que enuncian, se sugiere utilizar mecanismos que permitan comprobar que el conocimiento impartido fue efectivamente recibido y utilizado. ejemplo, validación de datos registrados, muestreos aleatorios, entre otros mecanismos.
Es necesario determinar si este indicador está realmente midiendo todos los sitios incluidos en el Registro Nacional de Fosas, Cementerios Ilegales y Sepulturas o si solo está contemplando aquellos sitios que fueron referidos y no detectados por la UBPD. De ser así, se sugiere evaluar una posible modificación del indicador para que pueda medir absolutamente todos los sitios que aparezcan en el RNFCIS. Esta sugerencia surge de la siguiente frase del avance cualitativo (...se logró el registro de 969 sitios de disposición de cuerpos, 485 cementerios ajustados y corregidos en su información).</t>
  </si>
  <si>
    <t>El indicador se encuentra en nivel óptimo de cumplimiento, llegando al 95,5% de cumplimiento acumulado, lo que indica que únicamente hizo falta por incluir a una persona dada por desaparecida con hipótesis de localización.en algún PRB.
Se sugiere robustecer el avance cualitativo, toda vez, que no permite entender que acciones desarrollaron para incluir a las PDD en los PRB con hipotesis de localización, así mismo, que dificultades tienen y han tenido al respecto.
Por último, se sugiere establecer el curso y avance de las PDD que ya habian sido incluidas en Planes regionales de búsqueda con hipotesis de localización desde el año 2019. Esto permitirá traer a colación casos anteriores para gestión, en especial, aquellos que requieran de una nueva hipotesis de localización en esta vigencia.</t>
  </si>
  <si>
    <t>Para el presente trimestre se elaboraron las siguientes hipótesis de localización, distribuidas por planes de la siguiente manera: 
1. Plan Regional Tumaco (ahora Plan Pacifico Sur): 6 personas con hipótesis de localización.
2. Plan Regional de Búsqueda Oriente del Cauca: 6 personas con hipótesis de localización.
En virtud de lo anterior, se pudo avanzar en la formulación de 12 hipótesis de localización en el marco de los PRB y se dio continuidad respecto de los formulados en vigencias anteriores; así mismo se realizaron actividades orientadas a gestionar los permisos necesarios para el ingreso a lugares.</t>
  </si>
  <si>
    <t>22 personas dadas por desaparecidas incluidas en Planes regionales de búsqueda con hipótesis de localización.</t>
  </si>
  <si>
    <t>21 personas dadas por desaparecidas incluidas en Planes regionales de búsqueda con hipótesis de localización.</t>
  </si>
  <si>
    <t xml:space="preserve">Durante lo corrido del segundo trimestre del año se presentaron 3 Planes Regionales de Búsqueda nuevos, los cuales incluyen a 331 personas dadas por desaparecidas asi:
1. Plan Regional de Búsqueda de Morrosquillo: 69 PDD
2. Plan Regional de Búsqueda del Oriente del Cauca: 32 PDD
3. Plan Regional Centro oriente del Meta: 230 PDD
Para este trimestre además se avanzó en la obtención de información y la reorganización de algunos Planes Regionales para que cobijaran zonas mas grandes del país y para que tuviesen una mejor delimitación de su alcance y se avanza asi mismo en la formulacion de otros PRB y aciones investigativas.
Teniendo en cuenta el aumento en la meta propuesta, y la planeación al interior del equipo, se analizará si es necesario solicitar modificación a las metas del presente indicador. </t>
  </si>
  <si>
    <t>El indicador se encuentra en nivel de sobrecumplimiento, lo anterior, considerando que incluyeron a 131 personas nuevas en alguno de los PRB priorizados y en ejecución, adicionales a las 200 estimadas para el 2do corte. Frente a esto, es necesario que evalúen si este comportamiento será una constante o si fue producto de acciones aisladas que no ajustarán de manera drástica la medición del indicador. De continuar con esa tendencia alcista, se sugiere establecer acciones de mejora para que el indicador retome nuevas proyecciones.
Se sugiere llevar un registro porcentual global de las PDD de las cuales se tiene registro desde el inicio de la UBPD y que aún no han podido ser incluidas en los PRB, de tal forma, que se implementen acciones específicas o se retomen casos recibidos hace ya un tiempo por la entidad.</t>
  </si>
  <si>
    <t>200 personas nuevas incluidas en alguno de los Planes regionales de búsqueda priorizados y en ejecución.</t>
  </si>
  <si>
    <t>331 personas nuevas incluidas en alguno de los Planes regionales de búsqueda priorizados y en ejecución.</t>
  </si>
  <si>
    <t>El indicador se encuentra en nivel de sobrecumplimiento, llegando al 200% al 30 de junio de 2021. Es necesario realizar una revisión de la meta para lo que resta de la vigencia, lo anterior, considerando que solo se proyectó tener relacionamiento interinstitucional con 13 de los 16 planes y a la fecha ya se cuenta con 10 de los 13 estimados. 
Se acogieron las sugerencias realizadas por la Oficina Asesora de Planeación durante el proceso de retroalimentación, las cuales estaban dirigidas a visibilizar la gestión interinstitucional durante el trimestre correspondiente. Producto de esto, se nutre el avance cualitativo, indicando logros, resultados e impactos generados durante el proceso de articulación con otras entidades.</t>
  </si>
  <si>
    <t>Dando continuidad a las acciones de Articulación de PRB, según la información proporcionada, se realizaron acciones de articulación en tres (3) Planes Regionales de Búsqueda:
- Plan regional Sevilla, en el marco de la toma de muestras biológicas a familiares en el extranjero, se realizó dialogo con fines de identificación, con familiar de PDD de ASFADDES COLOMBIA, en el que se expuso la importancia de la toma de muestra biológica, el procedimiento a seguir, y se complementó la información útil para la identificación. 
- Plan de Intervención Predio El Pedregal, Corregimiento Pijiguay, Ovejas - Sucre, se solicitó a INML acciones humanitarias que impulsen el proceso de identificación de casos incluidos en este plan de búsqueda
- Plan Magdalena Caldense (Samaná), se llevó a cabo relacionamiento con el INMLCF Grupo Nacional de Apoyo a la Unidad de Búsqueda de Personas dadas por Desaparecidas de INMLCF (GNAUBPD-SSF-INMLCF) para hacer seguimiento al proceso de identifcación de los cuerpos entregados durante el 2021.
Y se dio continuidad a las acciones de articulación en los siguientes PRB:
- Plan Cementerio de Facatativá, Cundinamarca para realizar seguimiento al proceso de identifcación de los cuerpos entregados durante el 2020. 
- Plan de búsqueda de víctimas de desaparición forzada de los Buitragueños en el suroccidente del Casanare. Con el INMLCF Grupo Nacional de Apoyo a la Unidad de Búsqueda de Personas dadas por Desaparecidas de INMLCF (GNAUBPD-SSF-INMLCF), se indagó por los casos retroespectivos ingresados por la UBPD dentro del proyecto impulso a la identificación y se evidenció el ingreso de un cadaver no identificado que abordaba semejanzas con un menor reclutado en el Sur Occidente del casanare en el año 2000 fallecido en 2004 sin identificar, su familiar pidió información del cuerpo mas de 14 años sin resultado alguna en el sistema médico legal. En el 2019 ingresa la información de retrosepectivos de regional oriente y la Unidad logra ubicar un cuerpo con caracterisitcas similares, y solicita la huella monodactilar de la tarjeta de identidad, la cual al enviarla al INMLCF es cotejada con la necrodactilia tomada en cuerpo y se establece la plena identidad.
Así las cosas, de los 16 Planes Regionales de Búsqueda elaborados y reportados para las vigencias 2019 - 2020, se han llevado a cabo acciones de articulación interinstitucional a la luz de las "Estrategias de relacionamiento institucional que visibilizan el valor agregado de lo humanitario en la búsqueda" en 10 de los 13 planes contemplados para la vigencia.
Del mismo modo es importante mencionar que en aras de recopilar información que en términmos cualitativos brinden elementos para mejorar las prácticas asociadas al relacionamiento con otras entidades, se adelanta una metodología para el levantamiento de información en base a los “principios de coordinación, corresponsabilidad, concurrencia, integralidad y colaboración armónica que agilicen y optimicen el proceso de búsqueda en el marco de los Planes Regionales de Búsqueda (PRB)”.</t>
  </si>
  <si>
    <r>
      <t xml:space="preserve">31,25% </t>
    </r>
    <r>
      <rPr>
        <sz val="11"/>
        <color rgb="FFFF0000"/>
        <rFont val="Arial Narrow"/>
        <family val="2"/>
      </rPr>
      <t>(5/16 planes)</t>
    </r>
    <r>
      <rPr>
        <sz val="11"/>
        <color theme="1"/>
        <rFont val="Arial Narrow"/>
        <family val="2"/>
      </rPr>
      <t xml:space="preserve"> de los Planes Regionales de Búsqueda cuentan con acciones de articulación interinstitucional</t>
    </r>
  </si>
  <si>
    <r>
      <t xml:space="preserve">62,50% </t>
    </r>
    <r>
      <rPr>
        <sz val="11"/>
        <color rgb="FFFF0000"/>
        <rFont val="Arial Narrow"/>
        <family val="2"/>
      </rPr>
      <t>(10/16 planes)</t>
    </r>
    <r>
      <rPr>
        <sz val="11"/>
        <color theme="1"/>
        <rFont val="Arial Narrow"/>
        <family val="2"/>
      </rPr>
      <t xml:space="preserve"> de los Planes Regionales de Búsqueda cuentan con acciones de articulación interinstitucional</t>
    </r>
  </si>
  <si>
    <t>Para dar cumplimiento al presente Indicador durante el segundo trimestre, la SGTT con apoyo de las diferentes dependencias de la UBPD, continuó la implementación y diligenciamiento de la herramienta de Seguimiento a Solicitudes de Información, con el fin de mapear aquellas efectuadas durante el citado periodo de la actual vigencia, e identificar la falta de respuesta oportuna de las mismas. En el marco de este ejercicio se adelantó una labor de seguimiento respecto a las respuestas brindadas por las entidades involucradas en la búsqueda de personas dadas por desaparecidas . 
A partir del ejercicio adelantado durante el primer trimestre, y la información identificada en el diligenciamiento de la tabla, se avanzó en: 
i. Identificar las solicitudes objeto de seguimiento y las entidades responsables de dar respuesta; 
ii. Determinar el mecanismo para que la SGTT conozca las solicitudes de información que otras dependencias realizan a entidades involucradas con la búsqueda de personas dadas por desaparecidas. Lo anterior con apoyo de Servicio al Ciudadano
iii. Identificar variables y mecanismos de seguimientos existentes respecto a solicitudes de información en la UBPD; 
iv. Consolidar y reformular la herramienta de seguimiento, susceptible a mejoras, de conformidad con el avance en el ejercicio y a las necesidades identificadas a lo largo de su puesta en marcha. Esto implicó avanzar en la agrupación de las entidades según categoríasd que faciliten el seguimiento, y la formulación de tablas dinámicas que faciliten la lectura de la información relevante para el ejercicio.
Respecto al seguimiento a las solicitudes de información realizadas por la UBPD a entidades involucradas en el proceso de búsqueda de personas dadas por desaparecidas por parte de las diferentes áreas de la Unidad, tras el diligenciamiento de la matriz construida para dicho fin se identificó que:
i. De las 406 solicitudes de información remitidas durante el segundo trimestre de la presente anualidad, se recibieron 128 respuestas. 
ii. La SGTT continuará con la estructuración de la herramienta de seguimiento conforme lo mencionado en los numerales anteriores.
Asi mismo, el 21 de junio se realizó una jornada de trabajo en la que la SGTT convoco a los equipos territoriales para aclarar dudas y afianzar el manejo de la herramienta de Seguimiento a Solicitudes de información. 
Adicionalmente, se finalizó la construcción de una estrategia que se ajusta a la necesidad de obtener respuesta efectiva a las solicitudes de información realizadas por la UBPD y que contribuyen a la búsqueda de los desaparecidos en el marco del conflicto armado. Esta identificó que el relacionamiento interinstitucional debe ser diferenciado, en razón a los acuerdos de voluntades (Convenios, Cartas de entendimiento, Protocolos, entre otros) que se suscriban con la Unidad y otras variables como lo son, entidades que conforman el Sistema Integral de Verdad, Justicia, Reparación y No Repetición -SIVJRNR-, entidades relacionadas en el Decreto Ley 589 de 2017 y otras entidades que  aunque no fueron enunciadas explícitamente por el citado Decreto, son necesarias para el cumplimiento del objeto misional de la UBPD. Esta estrategia se presentará para retroalimentación y posterior aprobación por parte de la Subdirectora General.</t>
  </si>
  <si>
    <t>El indicador se encuentra en nivel de sobrecumplimiento, no obstante, se sugiere evaluar si como se viene midiendo el presente indicador, realmente está generando valor al proceso o si el 100% reportado periodo a periodo no mide el verdadero espíritu del indicador. Lo anterior, considerando que a pesar de que se esté efectuando el registro de las solicitudes matricialmente, este indicador busca obtener el porcentaje de solicitudes realizadas por la UBPD, a entidades involucradas en la búsqueda, con seguimiento a su respuesta y por ahora, la matriz suministrada no evidencia en qué forma se le está haciendo seguimiento a cada respuesta, por ejemplo. cuantas replicas se han realizado, o llamadas, correos electrónicos recordatorios, derechos de petición o tutelas a las entidades, en este caso, el registro por sí solo no representa un seguimiento, sino un registro de si han contestado o no por parte de las entidades.
En cuanto a la matriz enviada, se evidencia lo siguiente:
1. Existe un registro en el semestre de 546 solicitudes incompletas o sin respuesta, frente a esto, se sugiere no solo analizar los casos del trimestre, sino, darle trazabilidad a toda la vigencia. Es de gran importancia establecer acciones para aquellas solicitudes que nunca fueron contestadas o aquellas que su completitud carece. En este caso, se sugiere una posible replica indicando las ausencias o no respuestas encontradas para cada caso. Luego de la retroalimentación se sigue evidenciando que los campos de reiteración se encuentran vacios"
2. Existen datos registrados en las casillas de "respuestas recibidas", pero sin registro de las solicitudes enviadas por la UBPD, por ejemplo, en la matriz de la SGTT filas 31-37, lo que no es claro, como surgen respuestas sin haberse solicitado información.
3. De acuerdo con la matriz suministrada, no se han reiterado las solicitudes que se encuentran incompletas o que no han sido contestadas por las entidades (ver columnas W-AC) campo "reiteración de solicitudes"
4. Se sugiere analizar y ajustar el avance cualitativo, ya que viendo la matriz enviada hoja (resumen), por ejemplo, aparecen 407 solicitudes en el 2do trimestre y no 406 como aquí se registró
Finalmente, es necesario indicar que no es posible llegar al 100% en el avance, considerando las solicitudes que por ejemplo fueron enviadas por Florencia el 30 de junio de 2021?, en este caso, creemos que estas solicitudes no entrarían dentro del 100% que reportan en el trimestre, ya que, como se habló durante la formulación del indicador y del 90% propuesto como meta, existen solicitudes que son enviadas al finalizar de cada corte que serían imposibles de monitorear por el cierre.</t>
  </si>
  <si>
    <t>El indicador se encuentra en nivel óptimo de cumplimiento, con el 100% de avance con corte al 30 de junio de 2021.
Con relación a la acción del numeral 1ro. Seguimiento al proceso de identificación, es necesario revisar las dificultades y logros, ya que varios se contradicen, como, por ejemplo. dificultad: "Hay dificultades con la entrega de los informes periciales generados durante el proceso de identificación de los cadáveres entregados al INMLCF...", logro: "En el relacionamiento con INMLCF, continuidad en la realización de mesas de trabajo y respuesta a las solicitudes realizadas por la UBPD" o este caso: dificultad: "No se ha podido realizar diálogos presenciales con familiares y organizaciones civiles", logro: "Comunicación continua con familiares y organizaciones que buscan, mediante diálogos virtuales y presenciales".
Con relación al avance cualitativo de la acción del numeral 3ro, Desarrollo del Proyecto “Impulso al proceso de Identificación de cadáveres en condición de no identificados en Colombia”., ¿Qué acciones han desarrollado para resolver la dificultad presentada en el informe de avances y resultados del seguimiento al proceso de identificación  de los cuerpos que la UBPD u otras entidades, "Con respecto al desarrollo del proyecto en la ciudad de Pereira, a la fecha, aún no se ha recibido por parte de este equipo, la información de los casos de Cadáveres no identificados de la Regional Occidente del INMLCF, del período comprendido entre 1960 a 1989, casos que a la fecha no se han ingresado al instrumento de recolección ni al SIRDEC"
Nuevamente se sugiere incluir los impactos que han generado estas 3 acciones dadas en el indicador, por ejemplo, que resultado han tenido las muestras biológicas tomadas a familiares, incluso determinar si estas fueron ingresadas al Banco de Perfiles Genéticos y si han sido cotejadas dentro de las hipótesis de búsqueda realizadas. Igualmente, sucede con los expedientes que se han ingresado en vigencias anteriores y que se tienen pensado ingresar al SIRDEC y a la herramienta de diagnóstico de la UBPD en los siguientes trimestres, los cuales, en este caso, deben evidenciar los logros directos que se han alcanzado; producto de estos registros ¿qué ha logrado conseguir la entidad y las familias?</t>
  </si>
  <si>
    <t>Dentro de las acciones desarrolladas para impulsar el proceso de identificación de cuerpos no identificados, la DTPRI realizó durante el segundo trimestre del año:
1. Seguimiento al proceso de identificación: Durante el segundo trimestre la DTPRI realizó seguimiento al proceso de identificación de 48  cuerpos recuperado por la Unidad y a 8 cuerpos recuperados por otras entidades, Total de cuerpos 56:
Cuerpos recuperados por la UBPD: 48 cuerpos
- Treinta y un (31) cuerpos recuperados en el Cementerio La Dolorosa, del municipio de (Puerto Berrio), en el marco del Auto SAR AI -023 del 15 de octubre de 2020, en coordinación con la Unidad de investigación y Acusación -UIA- de la Jurisdicción Especial Para la Paz -JEP- y de conocimiento, y con participación del Equipo Territorial de Barrancabermeja. 
- Tres (03) cuerpos recuperados en municipio de Curvaradó – Chocó, relacionados con el oficio 202002006362, remitido a la UBPD por la Jurisdicción Especial Para la Paz -JEP-.
- Catorce (14) cuerpos recuperados en la Universidad de Antioquia, en el marco del AUTO AT 034  de 2020 de la Jurisdicción Especial Para la Paz -JEP
Cuerpos recuperados por otras entidades: 8 cuerpos
- (01) cuerpo relacionado con solicitudes de búsqueda realizadas por familiares a la UBPD, en el Plan Regional Pacifico Sur
- (01) Cadáver relacionado con la investigación de la Masacre del 16 Mayo, analizado por el CTI de Bucaramanga.
- (01) Un cadáver identificado por el INMLCF en el 2012, enmarcado dentro de la información de aportantes de FARC.
- (01) Un cadáver con orientación de identidad, que permanece como CNI en el SIRDEC desde el año 2012, enmarcado dentro de la información de aportantes de FARC.
- (03) Cadáveres a los cuales se les solicitó cruce genético con muestras biológicas tomadas por la UBPD a familiares de  la PDD con registro de SIRDEC  No. 2021D001945, relacionado con el Plan regional de Búsqueda de Caquetá.  Con resultado pendiente a la fecha. 
-  (01) Un cadáver con orientación de identidad "caso Macea'' relacionado con procesos de investigación referente a falsos positivos para la agrupación territorial Noroccidente y el equipo territorial de Sincelejo.
Como parte de este seguimiento se tuvieron mesas de trabajo con el grupo nacional de apoyo GNAUBPD-SSF de la UBPD y el INMLCF los días 09 de abril, 06 de mayo y 10 de junio de 2021.
Dentro de las principales actividades que se realizan en el seguimiento a la identificación se destaca: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Envío de información básica para la identificación o de las solicitudes de información (Cadáver y Persona Dada por Desaparecida); al Instituto Nacional de Medicina Legal y Ciencias Forenses (entidad encargada del proceso de identificación). 
Retroalimentación del proceso de identificación, de acuerdo a la respuesta dada a la UBPD por otras entidades.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Se presentaron en general las siguientes dificultades:
- Se han presentado dificultades con los casos analizados por el Cuerpo Técnico de Investigación de la Fiscalía General de la Nación, retrasos y respuestas incompletas a las solicitudes realizadas por parte de la UBPD. 
- Se presentaron algunas dificultades para la realización de diálogos presenciales con familiares y Organizaciones de la Sociedad Civil debido a la emergencia sanitaria por la pandemia del COVID 19. No se ha podido realizar diálogos presenciales con familiares y organizaciones civiles. 
- Hay dificultades con la entrega de los informes periciales generados durante el proceso de identificación de los cadáveres entregados al INMLCF por otras entidades diferentes a la UBPD (FGN, CICR, entre otras). Igual situación se presenta con el seguimiento al proceso de identificación de cadáveres analizados en los laboratorios de la FGN y de la Policía Nacional.
Es importante mencionar los siguientes logros que arrojo este proceso de seguimiento a la identificación:
- Seguimiento interdisciplinario al proceso de identificación de los cadáveres recuperados por la UBPD y por otras entidades, que se encuentran en análisis forenses por parte del INMLCF a través de Mesa Técnica Interinstitucional. 
- Seguimiento interdisciplinario a los casos con solicitudes de búsqueda en la UBPD, con la participación activa de los Equipos territoriales y el equipo de identificación de la UBPD.
- Avance en el impulso de tomas de muestras por parte del INMLCF, relacionadas con cuerpos recuperados por la UBPD.
- Avances en los procesos de identificación de los (05) cinco cadáveres con orientación de identidad, recuperados del cementerio de Samaná el año pasado. Algunos de ellos, con elaboración en marcha de informes de identificación por parte del INMLCF. 
2.  Tomas de muestras biológicas a familiares en Colombia:
Durante el segundo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272 muestras biológicas correspondientes a 136 familiares de casos de PDD:
- Municipio Curvarado - Chocó: 20 muestras biológicas a 10 familiares de PDD
- Municipio Casanare - Casanare: 230 muestras biológicas a 115 familiares de PDD
- Municipio Mesetas - San José del Guaviare: 22 muestras biológicas a 11 familiares de PDD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3. Desarrollo del Proyecto “Impulso al proceso de Identificación de cadáveres en condición de no identificados en Colombia”.
Se dio continuidad a la fase de diagnóstico del proyecto "Impulso al proceso de Identificación de cadáveres en condición de no identificados en Colombia", en lo relacionado con el registro de datos en SIRDEC de expedientes anteriores al año 2007, continuar con la recolección de información en el instrumento diagnóstico y con la revisión de la información recolectada en el instrumentos de diagnóstico de la UBPD de los casos en los cuales el cadáver continúa sin identificar, en las ciudades de Bogotá, Cali, Medellín, Barraquilla y Villavicencio.
Los resultados obtenidos desde el 01 de abril al 30 de junio de 2021, en las ciudades donde se desarrolla el proyecto son los siguientes:
- En total se ingresaron 2.328 casos en el instrumento de diagnóstico.
- Se ingresaron 531 casos en el SIRDEC – Proyecto Retrospectivo.
- Se realizó un análisis integral de 874 casos en Regional Norte
Con respecto al desarrollo del proyecto en la ciudad de Pereira, a la fecha, aún no se ha recibido la información de los casos de Cadáveres no identificados de la Regional Occidente del INMLCF, del período comprendido entre 1960 a 1989, para ingresarlos al instrumento de recolección ni al SIRDEC, frente a este aspecto, la DTPRI ha realizado solicitud directa al INMLCF mediante oficios emitidos por el Cordinador del Grupo de Identificación y mediante correos electrónicos enviados por los Directores Técnicos que han estado a cargo de la Dirección en varias ocasiones sin obtner respuesta alguna.
Pese a la situación de emergencia por el COVID 19, que incluyen la toma de medidas de bioseguridad, autocuidado, distanciamiento social y asistencia alternada de algunos equipos, en el segundo trimestre del 2021 se han logrado llevar a cabo trabajo presencial en las diferentes sedes del INMLCF en donde se desarrolla este proyecto, en este trimestre se realizaron actividades presenciales en las instalaciones del INMLCF en las ciudades en las que se desarrolla el proyecto, en excepción las ciudades de Bogotá y Cali, que sumado a los problemas de orden público generados por el paro Nacional, retrasaron el inicio de las actividades de los contratistas en las mencionadas ciudades.
Es importante mencionar que los expedientes que se han ingresado en vigencias anteriores y los que se han ingresado en esta vigencia  al SIRDEC y a la herramienta de diagnóstico de la UBPD han permitido  visibilizar las dificultades para proponer acciones generales y específicas tales como la ubicación de los cuerpos, nuevos análisis forenses a la luz del desarrollo técnico científico, entre otras, que impulsen la identificación de estos cuerpos no identificados que podrían ser personas dadas por desaparecidas.
Adicional, se realizaron labores administrativas para la recepción de los insumos del contrato 074-2021, correspondientes a las Tarjetas FTA de sangre y Lancetas requeridas para impulsar los procesos de identificación humana en el país.</t>
  </si>
  <si>
    <t xml:space="preserve">Durante el segundo trimestre la Dirección Técnica de Prospección, recuperación e identificación realizó la verificación de identidad de una persona encontrada con vida en la territorial magdalena medio – ET Cúcuta. El método utilizado para la verificación de identidad fue mediante toma de muestra perfil genético analizado por el perito en genética del INMLCF. Adicional, al comparar la información aportada por las personas que buscan sobre la PDD, vs los hallazgos que describen a la PEV más la información aportada por el mismo, se determina que existen consistencias con respecto a:
- Perfil biológico: sexo, edad y talla.
- Lugar de nacimiento de la PEV.
- Información núcleo familiar
- La relación del parentesco biológico entre el perfil genético del familiar de la PDD y la PEV.
Por otra parte, la DTPRI participó en mesas inter direcciones en casos de PEV de la siguiente manera:
- La DTPRI contribuyó en la construcción de documentos que contienen el resumen de los casos PEV de la Territorial de Villavicencio, se incluyeron acciones dentro del proceso de verificación de identidad en PEV.
- EL 19 de mayo se sostuvo reunión con la AT Oriente 2- Equipo Territorial Villavicencio y el ET San José del Guaviare - caso ID 1458, para determinar la competencia de la Unidad frente al caso, ya que se encontraron diferentes situaciones relacionadas con la solicitud de búsqueda que se hace necesario revisarlas con las DT y la SGTT y definir las acciones de cierre para dicha SB. 
- La DTPRI contribuyó en la construcción de la metodología para el abordaje del proceso verificación de identificación para PEV y posible reencuentro en el ET de Arauca como parte de la implementación del Plan Regional de búsqueda , en el cual se establecieron las acciones a seguir, una vez definida la competencia por parte de la UBPD.
Adicional, el grupo de identificación de la DTPRI sostuvo reunión interna (09 de junio 2021) para realizar seguimiento de casos PEV, socializando brevemente los casos que cada referente está llevando, generando puntos de acuerdo y compromisos de seguimiento. Se actualizó la matriz “Seguimiento a personas encontradas vivas” como herramienta de control para el seguimiento a los casos relacionados con PEV y se solicitó a la SGTT apoyo para recopilar información con nuevos casos y con las acciones adelantadas con Personas Encontradas Vivas (PEV), que exista en las diferentes Agrupaciones Territoriales y Equipos Territoriales.
Finalmente, la DTPRI realizó algunos ajustes al procedimiento de verificación de identidad para personas encontradas con vida. </t>
  </si>
  <si>
    <t>El indicador se encuentra en nivel óptimo de cumplimiento, El avance cualitativo permite evidenciar el trabajo que se encuentra realizando la DTPRI para mejorar los procesos y procedimientos establecidos para encontrar e identificar posibles personas con vida.
Con relación a la construcción de la metodología para el abordaje del proceso verificación de identificación para PEV y posible reencuentro en el ET de Arauca, se sugiere establecer si esta metodología es un insumo estándar para todos los casos o si hace parte de la implementación de un Plan Regional o de un plan de trabajo aislado para este caso. Lo anterior, con el propósito de estandarizar, de requerirse, este tipo de abordajes para las próximas verificaciones de identidad y posibles reencuentros con el equipo que acompaña la implementación del Sistema de gestión y el modelo de operación.</t>
  </si>
  <si>
    <t>1 persona con vida identificada, relacionada en las hipótesis de localización y en articulación con otras entidades.</t>
  </si>
  <si>
    <t>Durante el segundo trimestre se recuperaron 29 cuerpos, a partir de las prospecciones y diligencias de recuperación realizadas asociados a medidas cautelares:
1. Implementación de plan operativo de intervención técnico forense para las acciones humanitarias de 1 localización, 6 prospecciones, 4 diligencias de recuperaciones y 3 cuerpos recuperados, asociadas al oficio 202002006362 recibido por la UBPD el 21 de octubre del 2020, remitido por la Jurisdicción Especial para la Paz - JEP la documentación y actividades adelantadas por la UIA, enmarcadas en el Expediente Caso 04: Situación Territorial de la Región Urabá de la SRVR. - Curvarado Chocó.
2. Se dio continuidad con las acciones humanitarias lideradas por la UBPD y en coordinación con UIA-JEP en el cementerio de “La Dolorosa” del municipio de Puerto Berrio, referentes al apoyo a las medidas cautelares proferidas por JEP en el AUTO SAR AI 023 del 15 de octubre 2020, se llevó a cabo del 03 al 12 de mayo de 2021, fase de intervención propuesta, concerniente al abordaje antropológico forense de los cadáveres allí dispuestos, recuperando 12 cuerpos.
3. Se dio continuidad a lo indicado en el AUTO AT 034 de 2020 del 10 de marzo de 2020; en la ciudad de Medellín – Antioquía y en el marco de las Medidas Cautelares solicitadas por el MOVICE a la JEP, se llevaron a cabo labores de la verificación de contenedores procedentes del Cementerio de Orobajo que se encontraban en el Laboratorio de Osteología Antropológica y Forense de la Universidad de Antioquía, realizando entrega de 14 cuerpos al INMLCF.
Se presentaron retrasos en algunas comisiones, ya que por condiciones de salud  y por no presentar el esquema de vacunación completo para el COVID 19, algunos antropólogos líderes de comisión no pudieron salir a campo ya que el area de Gestión Humana no dio la autorización respectiva. La recomendación es completar el esquema y esperar un mes despues de la segunda dósis para poder salir a campo, en ese orden, las comisiones quedaron programadas para finales del tercer trimestre.
Otra situacion que genera retrasos para salir a campo, es que existen solicitudes de búsqueda que no estan contempladas dentro  de los  Planes Regionales de Búsqueda aprobados,  entonces se requiere que la documentación este mas robusta y consistente para poder obtener el permiso de acceso a lugares y el aval de seguridad para salir a campo; adicional, si bien se aplica las estrategias en el momento de la gestión en campo, pero las hipótesis planteadas no son las esperadas, lo que genera desviación en el resultado.
Sin embargo, el grupo interno de prospección y recuperación en coordinación con el Director Técnico generaron un cronograma de recuperaciones para los proximos trimestres, con el fin de dar cumplimiento a la meta proyectada y así poder subsanar el rezago de 58 cuerpos que tenemos a la fecha en el indicador.
Adicional, se adelantaron labores administrativas para la adquisición de para la adquisición de Navegador GNS de mano y para las herramientas e insumos requeridos para las acciones de localización, prospección y recuperación de cuerpos.</t>
  </si>
  <si>
    <t>El indicador se encuentra en nivel de riesgo para su cumplimiento, de los 119 cuerpos proyectados a recuperar con corte al 30 de junio, tan solo se recuperaron 61, equivalentes al 51%, de continuar esta tendencia, el último corte puede resultar crítico para el indicador y para las expectativas que tienen las partes interesadas en la entidad. Se valoran las acciones que se están desarrollando para mitigar el riesgo de que se continúe presentando esta tendencia, ejemplo de ello, la materialización de un cronograma de recuperaciones en territorio, no obstante, se sugiere precisar y detallar que dificultades han tenido a la hora de implementar acciones humanitarias en terreno, en especial para los Planes Regionales de la UBPD, pudiendo de esta forma, establecer cursos de acción y acciones de mejora para los siguientes cortes de medición.
De otra parte, se sugiere analizar si la implementación de acciones humanitarias producto de medidas cautelares no afecta o reduce la capacidad de acción para llevar a cabo los Planes Regionales de la UBPD, en este mismo orden, se sugiere establecer dificultades internas para el desarrollo de Planes Regionales y a su vez, las buenas prácticas que han desarrollado otras entidades en el marco de los procesos de búsqueda.
Frente al diagnóstico encontrado "...hipótesis planteadas no son las esperadas, lo que genera desviación en el resultado", se sugiere establecer mesas de trabajo con la DTIPLB para determinar cuáles están siendo las principales dificultades o la causa raíz para que estas hipótesis no estén siendo eficaces; por ejemplo, si no están desarrollando labores previas de ubicación de lugares para confirmar un sitio de interés forense o si falta capacitación forense a quienes desarrollan esta labor de generación de hipótesis.
Por último, se recuerda que para el tercer trimestre se tiene prevista la meta acumulada de recuperar 180 cuerpos, por lo que en 3 meses tendrían que recuperar 119 cuerpos para normalizar el indicador.</t>
  </si>
  <si>
    <t>119 cuerpos recuperados</t>
  </si>
  <si>
    <t>61 cuerpos recuperados</t>
  </si>
  <si>
    <t>Durante el segundo trimestre del año la DTPRI realizó diferentes acciones presenciales que permitieron adelantar acciones humanitarias de búsqueda de personas dadas por desaparecidas. Los lugares intervenidos (21) fueron los siguientes:
1. Curvarado – Chocó  (1 Lugar) oficio 202002006362 remitido por la JEP: 1 localización, 6 prospecciones, 4 diligencias de recuperación y 3 cuerpos recuperados. 
2. Iteviare-Meta Plan Regional Puerto Gaitán: 2 prospecciones no intrusivas aplicando técnica de geofísica, y cinco (5) diligencias de localización en dos lugares:
- Cementerio Veredal del Alto Tillava (1 Lugar)
- Predio en Tivalla (1 Lugar)
3. Plan Regional Montes de María Sucre -Sincelejo se realizaron diligencias de localización en dieciocho (18) lugares:
- Punto 1. Un sitio, un cuerpo. 
- Punto 2. Un sitio, un cuerpo. 
- Punto 3. Un sitio, un cuerpo. 
- Punto 4. Un sitio, dos cuerpos. 
- Punto 5. Dos sitios, uno con un cuerpo y otro con múltiples cuerpos, área de 800mt, zona bombardeo a fuerza pública, número de cuerpos no determinado. 
- Punto 6. Dos sitios, dos cuerpos. 
- Punto 7. Dos sitios, dos cuerpos. 
- Punto 8. Un sitio, un cuerpo, 
- Punto 9. Dos sitios, dos cuerpos. 
- Punto 10. Un sitio, un cuerpo. 
- Punto 11. Área de 1000mt2 con múltiples sitios de disposición, no hay número determinado de cuerpos. 
- Punto 12. Un sitio, dos cuerpos. E58
- Punto 13. Un sitio, un cuerpo. 
- Punto 14. Un sitio, un cuerpo.
- Punto 15. Un sitio, un cuerpo.
- Punto 16. 2 sitios 2 cuerpos 
- Punto 17. Un sitio 1 cuerpo
- Punto 18. Un sitio 2 cuerpos
Se presentaron retrasos en algunas comisiones, ya que por condiciones de salud  y por no presentar el esquema de vacunación completo para el COVID 19, algunos antropólogos líderes de comisión no pudieron salir a campo ya que el area de Gestión Humana no dio la autorización respectiva. La recomendación es completar el esquema y esperar un mes despues de la segunda dósis para poder salir a campo, en ese orden, las comisiones quedaron programadas para finales del tercer trimestre.
Otra situacion que genera retrasos para salir a campo, es que existen solicitudes de búsqueda que no estan contempladas dentro  de los  Planes Regionales de Búsqueda aprobados,  entonces se requiere que la documentación este mas robusta y consistente para poder obtener el permiso de acceso a lugares y el aval de seguridad para salir a campo.
SIn embargo, para dar cumpliento a la meta proyectada para los proximos trimestres,  la DTPRI ha participado activamente aportando su conocimiento técnico forense, en el desarrollo de los diferentes Planes Regionales de Búsqueda y medidas cautelares,  los cuales contemplan planes e informes de hipótesis de localización, planes de intervención, recolección y análisis de información e informes técnicos, rutas de trabajo, gestión de información, análisis espacial de los lugares a intervenir, cronogramas de acceso a terrenos, proyección de acciones, planes operativos, plan de actividades, transporte y destino de los cadáveres a recuperar:
- Plan Regional Centro del Cesar - Curumani
- Plan Regional Pacífico Sur. 
- Plan Regional Norte del Valle del Cauca. 
- Plan Regional Oriente del Cauca. -  Plan de Intervención Santa Leticia Paletará 
- Plan Regional Morrosquillo
- Plan Regional del Sarare
- Plan Regional San Juanito
- Plan Regional de Búsqueda Eje Bananero - Apartadó
- Plan Regional Bagado
- Plan Regional de los Puertos del Magdalena Medio
- Plan Regional Caquetá Sur. 
- Plan Regional Caquetá Centro.
- Plan Regional Caquetá Norte. 
- Plan Regional de la Provincia de García Rovira 
- Plan Regional Magdalena Medio Caldense
- Escombrera  AUTO AI 11 de 2021
- Resguardo Indígena San Lorenzo Auto AT 185 de 2020 de la JEP.
Finalmente,  se adelantaron labores administrativas para la adquisición de Navegador GNS de mano y para las herramientas e insumos requeridos para las acciones de localización, prospección y recuperación de cuerpos.</t>
  </si>
  <si>
    <t>El indicador se encuentra en nivel de cumplimiento óptimo, con un avance al segundo corte del 100%, no obstante, se sugiere precisar y detallar que dificultades han tenido a la hora de implementar acciones humanitarias en terreno, pudiendo de esta forma, establecer cursos de acción y acciones de mejora para los siguientes cortes de medición. así mismo, determinar buenas prácticas que realicen otras entidades involucradas en la búsqueda.
Para facilitar la contabilización de la intervención a lugares, se sugiere desarrollar una matriz en la cual puedan consolidar y estandarizar los lugares que han intervenido y van a intervenir durante la vigencia. Lo anterior, considerando que están utilizando varios sinonimos para lugares, como lo son sitios, áreas o puntos, los cuales pueden llegar a ser confusos a la hora de hacer la sumatoria. Así mismo, esta matriz podría ser un insumo importante para validar la gestión durante el seguimiento posterior a cada intervención.
Finalmente y luego de hacer una revisión metodológica al indicador, se hace necesario evaluar si las localizaciones realmente se consideran como una intervención en el sitio o si únicamente conducen a evaluar el potencial forense y/o a caracterizar los presuntos sitios de ubicación de los cadáveres de las personas dadas por desaparecidas. Si la anterior hipotesis es afirmativa, se haría necesario remitir una solicitud de modificación del indicador y dejar únicamente (prospecciones y recuperaciones). Adicionalmente, esto tambien se enmarca en el Decreto Ley 589/2017, en el cual se afirma que la localización se realiza a personas vivas y no a los sitios o puntos de interes forense.</t>
  </si>
  <si>
    <t>42 lugares intervenidos, señalados en los Planes Regionales de Búsqueda y en el marco acciones de articulación y contribución con otras entidades.</t>
  </si>
  <si>
    <t>La SGH para el cumplimiento de indice sostuvo diferentes jornadas de fortalecimiento con las sedes Territoriales y diferentes dependencias del nivel central, lo que permitió poder socializar, la carta de valores, el clima laboral, el carácter humanitario y generar un mayor acercamiento entre jefes y equipos de trabajo. Esta actividad tuvo como aspecto positivó que los/las servidores mostraron una actitud participativa, propositiva y colaborativa, lo que permitió que las actividades se llevaran a cabo de forma satisfatoria. 
Respecto a la implementación del plan SG-SST y al plan de Bienestar y los proceso de gestión documental y nomina se realizaron diferentes actividades como lo fue la aprobación de los planes, organización de los expedientes ejecución de la nomina total en un 43,0% entre otras funciones. 
Los soportes están relacionados en el anexo 1 en cada actividad.
El reporte cualitativo de cada actividad se presenta en el anexo 1 del índice para cada caso particular.</t>
  </si>
  <si>
    <t>El indicador se encuentra en un nivel de cumplimiento en estado "en riesgo", del 42% acumulado esperado para el periodo, se adelantó el 30,65%, lo cual por la escala definida resulta en dicho nivel, aunque el rezago no es fuerte si debe ser revisado y se deben plantear las acciones necesarias para ponerse al día.
Las actividades del índice con rezagos son:
- Realización de conversaciones que cuidan ( no se alcanzó el número esperado de encuentros)
- Aplicación y análisis de la batería de riesgo psicosocial al 80% de los servidores de la UBPD (presenta retraso en su ejecución)
- Formación de lideres del nivel central y territorial en como enfrentar los conflictos al interior de su equipo de trabajo (capacitación Comunicación para la paz)
- Aplicación de la estrategia de integración de lideres y equipos Directivos
- Construir conjuntamente con las direcciones y oficinas los mensajes claves para la divulgación de información administrativa, así como las campañas de difusión
Es importante conocer las razones por las cuáles se presentan los retrasos en estas actividades y las acciones para ajustar su cumplimiento.</t>
  </si>
  <si>
    <t>100%
de actividades programadas realizadas</t>
  </si>
  <si>
    <t>42,1%
de actividades programadas realizadas</t>
  </si>
  <si>
    <t>30,65%
de actividades programadas realizadas</t>
  </si>
  <si>
    <t>En el segundo trimestre de 2021 se registra un incremento en el número de personas que participan de 1109, que sumados a las 746 personas reportadas en el primer trimestre para un total en 2021 de 1855 personas han participado, en las diferentes actividades de participación que contempla la UBPD (diálogos iniciales, diálogos de devolución, diálogos de ampliación, diálogos de implementación de acciones humanitarias como entregas dignas, localización, reencuentros, prospección o toma de muestras; y acciones de asesoría, orientación y fortalecimiento, tanto individuales como colectivas). Es importante aclarar que para el segundo trimestre se estan integrando las personas que participaron de acciones de fortalecimiento que no son registradas en el aplicativo de participación, pero que si se encuentran en los listados de asistencia de estas actividades. La información discriminada de las cifras que se reportan se encuentra en tabla adjunta.
Respecto al cumplimiento de la meta definida en 2171 personas para para el segundo trimestre, se registra un cumplimiento del 85,4% de la meta trimestral, lo que muestra  un alto nivel de cumplimiento, sin embargo, no se llega al 100%, por lo cual  se vienen adelantando acciones para incrementar las actividades de participación que permitan llegar a las cifras esperadas para la vigencia; estas acciones vienen siendo lideradas por la Dirección de Participación, Contacto con las Víctimas y Enfoques Diferenciales, articulando esfuerzos y generando espacios de diálogo interno para aclarar inquietudes y planear actividades de acuerdo con las particularidades de las solicitudes en cada uno de los territorios. A su vez, se viene trabajando en las estrategias de participación de los Planes Regionales de Búsqueda, y la incorporación de los enfoques diferenciales; tambien es importante mencionar el trabajo para garantizar las condiciones de participación de los familiares en el exterior, haciendo seguimiento de manera particular a estas solicitudes y las maneras en que se puede avanzar en su proceso de participación y otras acciones en el marco del proceso de búsqueda. 
De las 1109 personas nuevas en el segundo trimestre, 377 participaron de manera individual en dialogos o acciones de asesoría, orientación y fortalecimiento registradas en la plataforma de manera individual y 732 que lo hicieron a través de las acciones de asesoria y fortalecimiento que se reportan a partir de los listados de asistencia de estas acciones, estas personas se encuentran el el listado adjunto y se anexa a su vez el listado y soportes de las acciones en las cuales se materializo esta participación. 
Las personas que han participado de manera individual durante todo el 2021, suman 1123 personas (746 primer trimestre y 377 segundo trimestre), estas personas han participado a través de 446 diálogos iniciales, 340 acciones de asesoría, orientación y fortalecimiento, 165 diálogos de ampliación, 93 diálogos de devolución y 73 diálogos de implementación de acciones humanitarias. Adicional las 732 personas que participaron en las acciones colectivas, lo hicieron en 67 acciones. 
En el marco de la labor de garantizar las condiciones para la participación de las personas en los procesos de búsqueda, la UBPD ha contemplado el desarrollo e implementación de nuevas estrategias en 2021, dentro de ellas está la actualización de lineamientos, para lo cual en el segundo trimestre de la vigencia 2021, se elaboró un instrumento para el seguimiento y actualización de los lineamientos del proceso de participación en la búsqueda de las personas dadas por desaparecidas, el cual será trabajado con los equipos territoriales en el segundo semestre del 2021, con el fin de comprender las dinámicas de participación de los actores sociales involucrados en la búsqueda de las personas desaparecidas que se encuentran en el territorio según la experiencia de la implementación de los lineamientos, en este mismo proceso se estan revisando los lineamientos de entregas dignas, reencuentros y enfoques diferenciales, ademas de los procedimientos relacionados con participación, entregas dignas y reencuentros. Asimismo, se realizó un primer análisis cuantitativo sobre la implementación de las acciones humanitarias y extrajudiciales para la búsqueda, así como de las acciones de asesoría, orientación y fortalecimiento que han venido desarrollando los equipos territoriales y la DTPCVED del nivel central, desde el año 2019 con corte a marzo del 2021. Finalmente es importante resaltar el trabajo que se viene realizando en la incorporación de los enfoques diferenciales en la participación y los escenarios que se han generado con las comunidades y organizaciones de enfoques diferenciales para mejorar los procedimientos de acuerdo con cada enfoque.  
A su vez, la Dirección de Participación viene trabajando en los documentos de orientaciones respecto a la participación y el relacionamiento con colectivos y organizaciones, participación de familiares en el exterior y de los lineamientos para la formulación de los Planes Regionales de Búsqueda.
Finalmente, la UBPD durante este trimestre se firmaron tres de los cuatro convenios para la implementación de la Red de Apoyo, permitiendo mayor alcance de las acciones de participación de las personas que buscan.</t>
  </si>
  <si>
    <t>Para avanzar en esta integración de los sistemas de gestión adelantados en la Entidad, se diseñó entre el 07 al 14 de abril de 2021 la presentación de la política y objetivos del Sistema Integrado de Gestión por la Oficina Asesora de Planeación y se realizó una reunión el 16 de abril con los líderes de proceso para la validación correspondientes, como resultado de este espacio se validó la estructura de la política del SIG contando con los aspectos necesarios para cada sistema. Esta política fue compartida  en drive, donde se realizaron los ajustes necesarios por cada líder de sistema de gestión.
Así mismo, se realizó la validación de los objetivos del Sistema Integrado de Gestión, los cuales se obtuvieron de la participación y respuesta de los líderes de sistemas de gestión , frente a los objetivos del Sistema Integrado de Gestión relacionado con el sistema que lideran respectivamente.
En el mes de junio se realizó una mesa con los líderes de los sistemas de gestión con el fin de presentar el esquema de operación y responsabilidades del Sistema Integrado de Gestión, en esta se realizaron los ajustes correspondientes. Así mismo, se remitió un correo electrónico dirigo a cada uno de los líderes de los sistema de gestión para complementar las responsabilidades por cada uno de los perfiles creados.
Soporte:
https://drive.google.com/drive/u/0/folders/1kMoPy30Q3dO6uUbalgw5Tenb8R9uvwan
https://drive.google.com/drive/u/0/folders/1Zml7Ka5EhJHJq4v1QkQ6RtXeh-uFZpmd
https://drive.google.com/drive/u/1/folders/14kg4WRAH-lj3nz9uFz0pfXfdT4fpIBpN</t>
  </si>
  <si>
    <t>El avance permite entender el trabajo desarrollado para diseñar e implementar el sistema de gestión y modelo de operación de la UBPD. No obstante, se sugiere establecer nuevas jornadas de trabajo con las áreas operativas de la entidad, lo anterior, para ajustar y de ser necesario mejorar los procedimientos relacionados con la implementación de acciones humanitarias. Esto con el fin de seguir dentro de la mejora continua, eliminar brechas, reprocesos y actividades que no agreguen valor a los procesos misionales.</t>
  </si>
  <si>
    <t xml:space="preserve">La actividad presenta retrasos desde el periodo anterior,  es posible tener evidencias y reportes de las actividades de diseño? Pues se menciona que ha habido atrasos en la implementación pero no se relaciona el avance de actividades realizado?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</si>
</sst>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m/yyyy"/>
    <numFmt numFmtId="165" formatCode="0.0%"/>
    <numFmt numFmtId="166" formatCode="_-* #,##0_-;\-* #,##0_-;_-* &quot;-&quot;??_-;_-@_-"/>
  </numFmts>
  <fonts count="37" x14ac:knownFonts="1">
    <font>
      <sz val="10"/>
      <color rgb="FF000000"/>
      <name val="Arial"/>
    </font>
    <font>
      <b/>
      <sz val="20"/>
      <color theme="0"/>
      <name val="Arial Narrow"/>
      <family val="2"/>
    </font>
    <font>
      <sz val="10"/>
      <name val="Arial"/>
      <family val="2"/>
    </font>
    <font>
      <b/>
      <sz val="14"/>
      <color theme="0"/>
      <name val="Arial Narrow"/>
      <family val="2"/>
    </font>
    <font>
      <sz val="10"/>
      <color theme="1"/>
      <name val="Arial"/>
      <family val="2"/>
    </font>
    <font>
      <b/>
      <sz val="11"/>
      <color theme="0"/>
      <name val="Arial Narrow"/>
      <family val="2"/>
    </font>
    <font>
      <sz val="10"/>
      <color rgb="FF000000"/>
      <name val="Arial"/>
      <family val="2"/>
    </font>
    <font>
      <sz val="11"/>
      <color theme="1"/>
      <name val="Arial"/>
      <family val="2"/>
    </font>
    <font>
      <b/>
      <sz val="10"/>
      <color rgb="FFFFFFFF"/>
      <name val="Arial"/>
      <family val="2"/>
    </font>
    <font>
      <b/>
      <sz val="12"/>
      <color rgb="FFFFFFFF"/>
      <name val="Arial"/>
      <family val="2"/>
    </font>
    <font>
      <b/>
      <u/>
      <sz val="10"/>
      <color theme="1"/>
      <name val="Arial"/>
      <family val="2"/>
    </font>
    <font>
      <b/>
      <sz val="9"/>
      <color theme="1"/>
      <name val="Arial"/>
      <family val="2"/>
    </font>
    <font>
      <sz val="9"/>
      <color rgb="FF000000"/>
      <name val="Arial"/>
      <family val="2"/>
    </font>
    <font>
      <sz val="9"/>
      <color theme="1"/>
      <name val="Arial"/>
      <family val="2"/>
    </font>
    <font>
      <b/>
      <sz val="9"/>
      <color rgb="FF000000"/>
      <name val="Arial"/>
      <family val="2"/>
    </font>
    <font>
      <sz val="9"/>
      <color rgb="FFFF0000"/>
      <name val="Arial"/>
      <family val="2"/>
    </font>
    <font>
      <u/>
      <sz val="9"/>
      <color theme="1"/>
      <name val="Arial"/>
      <family val="2"/>
    </font>
    <font>
      <u/>
      <sz val="9"/>
      <color rgb="FF1155CC"/>
      <name val="Arial"/>
      <family val="2"/>
    </font>
    <font>
      <b/>
      <sz val="11"/>
      <color theme="1"/>
      <name val="Arial"/>
      <family val="2"/>
    </font>
    <font>
      <sz val="9"/>
      <name val="Arial"/>
      <family val="2"/>
    </font>
    <font>
      <i/>
      <sz val="9"/>
      <color theme="1"/>
      <name val="Arial"/>
      <family val="2"/>
    </font>
    <font>
      <b/>
      <sz val="9"/>
      <color rgb="FFFF0000"/>
      <name val="Arial"/>
      <family val="2"/>
    </font>
    <font>
      <b/>
      <sz val="14"/>
      <color theme="0"/>
      <name val="Roboto"/>
    </font>
    <font>
      <b/>
      <sz val="11"/>
      <color theme="1"/>
      <name val="Arial Narrow"/>
      <family val="2"/>
    </font>
    <font>
      <sz val="11"/>
      <color theme="1"/>
      <name val="Arial Narrow"/>
      <family val="2"/>
    </font>
    <font>
      <sz val="11"/>
      <name val="Arial"/>
      <family val="2"/>
    </font>
    <font>
      <b/>
      <sz val="10"/>
      <color theme="1"/>
      <name val="Arial"/>
      <family val="2"/>
    </font>
    <font>
      <sz val="10"/>
      <color rgb="FF000000"/>
      <name val="Arial Narrow"/>
      <family val="2"/>
    </font>
    <font>
      <b/>
      <sz val="14"/>
      <color rgb="FFFFFFFF"/>
      <name val="Roboto"/>
    </font>
    <font>
      <b/>
      <sz val="11"/>
      <color rgb="FFFFFFFF"/>
      <name val="Arial Narrow"/>
      <family val="2"/>
    </font>
    <font>
      <sz val="11"/>
      <color rgb="FF000000"/>
      <name val="Arial Narrow"/>
      <family val="2"/>
    </font>
    <font>
      <sz val="10"/>
      <color rgb="FF000000"/>
      <name val="Calibri"/>
      <family val="2"/>
    </font>
    <font>
      <sz val="10"/>
      <color rgb="FF000000"/>
      <name val="Arial"/>
      <family val="2"/>
    </font>
    <font>
      <sz val="9"/>
      <color theme="1"/>
      <name val="Arial"/>
      <family val="2"/>
    </font>
    <font>
      <sz val="9"/>
      <color rgb="FF000000"/>
      <name val="Arial"/>
      <family val="2"/>
    </font>
    <font>
      <sz val="11"/>
      <color rgb="FF000000"/>
      <name val="Arial"/>
      <family val="2"/>
    </font>
    <font>
      <sz val="11"/>
      <color rgb="FFFF0000"/>
      <name val="Arial Narrow"/>
      <family val="2"/>
    </font>
  </fonts>
  <fills count="13">
    <fill>
      <patternFill patternType="none"/>
    </fill>
    <fill>
      <patternFill patternType="gray125"/>
    </fill>
    <fill>
      <patternFill patternType="solid">
        <fgColor rgb="FF8F82B5"/>
        <bgColor rgb="FF8F82B5"/>
      </patternFill>
    </fill>
    <fill>
      <patternFill patternType="solid">
        <fgColor rgb="FF599FA5"/>
        <bgColor rgb="FF599FA5"/>
      </patternFill>
    </fill>
    <fill>
      <patternFill patternType="solid">
        <fgColor theme="0"/>
        <bgColor theme="0"/>
      </patternFill>
    </fill>
    <fill>
      <patternFill patternType="solid">
        <fgColor rgb="FFFFFFFF"/>
        <bgColor rgb="FFFFFFFF"/>
      </patternFill>
    </fill>
    <fill>
      <patternFill patternType="solid">
        <fgColor rgb="FFD9EAD3"/>
        <bgColor rgb="FFD9EAD3"/>
      </patternFill>
    </fill>
    <fill>
      <patternFill patternType="solid">
        <fgColor rgb="FFF2F2F2"/>
        <bgColor rgb="FFF2F2F2"/>
      </patternFill>
    </fill>
    <fill>
      <patternFill patternType="solid">
        <fgColor rgb="FF92D050"/>
        <bgColor indexed="64"/>
      </patternFill>
    </fill>
    <fill>
      <patternFill patternType="solid">
        <fgColor theme="4" tint="0.39997558519241921"/>
        <bgColor rgb="FFF2F2F2"/>
      </patternFill>
    </fill>
    <fill>
      <patternFill patternType="solid">
        <fgColor theme="4" tint="0.39997558519241921"/>
        <bgColor indexed="64"/>
      </patternFill>
    </fill>
    <fill>
      <patternFill patternType="solid">
        <fgColor rgb="FF8EAADB"/>
        <bgColor indexed="64"/>
      </patternFill>
    </fill>
    <fill>
      <patternFill patternType="solid">
        <fgColor theme="4"/>
        <bgColor indexed="64"/>
      </patternFill>
    </fill>
  </fills>
  <borders count="32">
    <border>
      <left/>
      <right/>
      <top/>
      <bottom/>
      <diagonal/>
    </border>
    <border>
      <left style="medium">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6">
    <xf numFmtId="0" fontId="0" fillId="0" borderId="0"/>
    <xf numFmtId="9" fontId="7" fillId="0" borderId="2" applyFont="0" applyFill="0" applyBorder="0" applyAlignment="0" applyProtection="0"/>
    <xf numFmtId="0" fontId="7" fillId="0" borderId="2"/>
    <xf numFmtId="0" fontId="6" fillId="0" borderId="2"/>
    <xf numFmtId="43" fontId="6" fillId="0" borderId="2" applyFont="0" applyFill="0" applyBorder="0" applyAlignment="0" applyProtection="0"/>
    <xf numFmtId="0" fontId="32" fillId="0" borderId="2"/>
  </cellStyleXfs>
  <cellXfs count="138">
    <xf numFmtId="0" fontId="0" fillId="0" borderId="0" xfId="0"/>
    <xf numFmtId="0" fontId="7" fillId="0" borderId="2" xfId="3" applyFont="1"/>
    <xf numFmtId="0" fontId="6" fillId="0" borderId="2" xfId="3"/>
    <xf numFmtId="0" fontId="8" fillId="3" borderId="3" xfId="3" applyFont="1" applyFill="1" applyBorder="1" applyAlignment="1">
      <alignment horizontal="center" vertical="center" wrapText="1"/>
    </xf>
    <xf numFmtId="0" fontId="8" fillId="2" borderId="4" xfId="3" applyFont="1" applyFill="1" applyBorder="1" applyAlignment="1">
      <alignment horizontal="center" vertical="center" wrapText="1"/>
    </xf>
    <xf numFmtId="164" fontId="8" fillId="2" borderId="4" xfId="3" applyNumberFormat="1" applyFont="1" applyFill="1" applyBorder="1" applyAlignment="1">
      <alignment horizontal="center" vertical="center" wrapText="1"/>
    </xf>
    <xf numFmtId="0" fontId="5" fillId="3" borderId="13" xfId="3" applyFont="1" applyFill="1" applyBorder="1" applyAlignment="1">
      <alignment horizontal="center" vertical="center" wrapText="1"/>
    </xf>
    <xf numFmtId="0" fontId="5" fillId="2" borderId="6"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5" fillId="3" borderId="14" xfId="3" applyFont="1" applyFill="1" applyBorder="1" applyAlignment="1">
      <alignment horizontal="center" vertical="center" wrapText="1"/>
    </xf>
    <xf numFmtId="0" fontId="4" fillId="0" borderId="4" xfId="3" applyFont="1" applyBorder="1" applyAlignment="1">
      <alignment horizontal="center" vertical="center" wrapText="1"/>
    </xf>
    <xf numFmtId="0" fontId="6" fillId="0" borderId="15" xfId="3" applyBorder="1" applyAlignment="1">
      <alignment horizontal="left" vertical="center" wrapText="1"/>
    </xf>
    <xf numFmtId="0" fontId="11" fillId="4" borderId="3" xfId="3" applyFont="1" applyFill="1" applyBorder="1" applyAlignment="1">
      <alignment horizontal="left" vertical="center" wrapText="1"/>
    </xf>
    <xf numFmtId="0" fontId="12" fillId="0" borderId="7" xfId="3" applyFont="1" applyBorder="1" applyAlignment="1">
      <alignment horizontal="left" vertical="center" wrapText="1"/>
    </xf>
    <xf numFmtId="0" fontId="13" fillId="0" borderId="3" xfId="3" applyFont="1" applyBorder="1" applyAlignment="1">
      <alignment horizontal="left" vertical="center" wrapText="1"/>
    </xf>
    <xf numFmtId="164" fontId="12" fillId="0" borderId="3" xfId="3" applyNumberFormat="1" applyFont="1" applyBorder="1" applyAlignment="1">
      <alignment horizontal="center" vertical="center" wrapText="1"/>
    </xf>
    <xf numFmtId="164" fontId="12" fillId="5" borderId="3" xfId="3" applyNumberFormat="1" applyFont="1" applyFill="1" applyBorder="1" applyAlignment="1">
      <alignment horizontal="center" vertical="center" wrapText="1"/>
    </xf>
    <xf numFmtId="0" fontId="13" fillId="4" borderId="3" xfId="3" applyFont="1" applyFill="1" applyBorder="1" applyAlignment="1">
      <alignment horizontal="left" vertical="center" wrapText="1"/>
    </xf>
    <xf numFmtId="0" fontId="4" fillId="0" borderId="16" xfId="3" applyFont="1" applyBorder="1"/>
    <xf numFmtId="0" fontId="4" fillId="0" borderId="17" xfId="3" applyFont="1" applyBorder="1"/>
    <xf numFmtId="0" fontId="14" fillId="4" borderId="3" xfId="3" applyFont="1" applyFill="1" applyBorder="1" applyAlignment="1">
      <alignment horizontal="left" vertical="center" wrapText="1"/>
    </xf>
    <xf numFmtId="0" fontId="11" fillId="5" borderId="3" xfId="3" applyFont="1" applyFill="1" applyBorder="1" applyAlignment="1">
      <alignment horizontal="left" vertical="center" wrapText="1"/>
    </xf>
    <xf numFmtId="0" fontId="14" fillId="5" borderId="3" xfId="3" applyFont="1" applyFill="1" applyBorder="1" applyAlignment="1">
      <alignment horizontal="left" vertical="center" wrapText="1"/>
    </xf>
    <xf numFmtId="0" fontId="12" fillId="0" borderId="3" xfId="3" applyFont="1" applyBorder="1" applyAlignment="1">
      <alignment horizontal="left" vertical="center" wrapText="1"/>
    </xf>
    <xf numFmtId="0" fontId="12" fillId="5" borderId="7" xfId="3" applyFont="1" applyFill="1" applyBorder="1" applyAlignment="1">
      <alignment horizontal="left" vertical="center" wrapText="1"/>
    </xf>
    <xf numFmtId="0" fontId="12" fillId="5" borderId="3" xfId="3" applyFont="1" applyFill="1" applyBorder="1" applyAlignment="1">
      <alignment horizontal="left" vertical="center" wrapText="1"/>
    </xf>
    <xf numFmtId="0" fontId="4" fillId="0" borderId="18" xfId="3" applyFont="1" applyBorder="1"/>
    <xf numFmtId="0" fontId="6" fillId="0" borderId="4" xfId="3" applyBorder="1" applyAlignment="1">
      <alignment horizontal="left" vertical="center" wrapText="1"/>
    </xf>
    <xf numFmtId="0" fontId="14" fillId="0" borderId="5" xfId="3" applyFont="1" applyBorder="1" applyAlignment="1">
      <alignment horizontal="left" vertical="center" wrapText="1"/>
    </xf>
    <xf numFmtId="0" fontId="14" fillId="0" borderId="3" xfId="3" applyFont="1" applyBorder="1" applyAlignment="1">
      <alignment horizontal="left" vertical="center" wrapText="1"/>
    </xf>
    <xf numFmtId="0" fontId="12" fillId="4" borderId="3" xfId="3" applyFont="1" applyFill="1" applyBorder="1" applyAlignment="1">
      <alignment horizontal="left" vertical="center" wrapText="1"/>
    </xf>
    <xf numFmtId="0" fontId="4" fillId="0" borderId="5" xfId="3" applyFont="1" applyBorder="1"/>
    <xf numFmtId="0" fontId="12" fillId="5" borderId="3" xfId="3" applyFont="1" applyFill="1" applyBorder="1" applyAlignment="1">
      <alignment horizontal="left"/>
    </xf>
    <xf numFmtId="0" fontId="12" fillId="5" borderId="3" xfId="3" applyFont="1" applyFill="1" applyBorder="1" applyAlignment="1">
      <alignment horizontal="left" vertical="center"/>
    </xf>
    <xf numFmtId="164" fontId="12" fillId="0" borderId="3" xfId="3" applyNumberFormat="1" applyFont="1" applyBorder="1" applyAlignment="1">
      <alignment horizontal="center" vertical="center"/>
    </xf>
    <xf numFmtId="0" fontId="14" fillId="0" borderId="3" xfId="3" applyFont="1" applyBorder="1" applyAlignment="1">
      <alignment vertical="center" wrapText="1"/>
    </xf>
    <xf numFmtId="0" fontId="11" fillId="0" borderId="3" xfId="3" applyFont="1" applyBorder="1" applyAlignment="1">
      <alignment horizontal="left" vertical="center" wrapText="1"/>
    </xf>
    <xf numFmtId="164" fontId="13" fillId="0" borderId="3" xfId="3" applyNumberFormat="1" applyFont="1" applyBorder="1" applyAlignment="1">
      <alignment horizontal="center" vertical="center" wrapText="1"/>
    </xf>
    <xf numFmtId="164" fontId="12" fillId="4" borderId="3" xfId="3" applyNumberFormat="1" applyFont="1" applyFill="1" applyBorder="1" applyAlignment="1">
      <alignment horizontal="center" vertical="center" wrapText="1"/>
    </xf>
    <xf numFmtId="0" fontId="14" fillId="5" borderId="3" xfId="3" applyFont="1" applyFill="1" applyBorder="1" applyAlignment="1">
      <alignment horizontal="left" vertical="top" wrapText="1"/>
    </xf>
    <xf numFmtId="164" fontId="12" fillId="5" borderId="3" xfId="3" applyNumberFormat="1" applyFont="1" applyFill="1" applyBorder="1" applyAlignment="1">
      <alignment horizontal="center" vertical="center"/>
    </xf>
    <xf numFmtId="0" fontId="7" fillId="0" borderId="2" xfId="3" applyFont="1" applyAlignment="1">
      <alignment vertical="center"/>
    </xf>
    <xf numFmtId="0" fontId="18" fillId="0" borderId="2" xfId="3" applyFont="1"/>
    <xf numFmtId="164" fontId="7" fillId="0" borderId="2" xfId="3" applyNumberFormat="1" applyFont="1"/>
    <xf numFmtId="0" fontId="16" fillId="0" borderId="3" xfId="3" applyFont="1" applyBorder="1" applyAlignment="1">
      <alignment horizontal="left" vertical="center" wrapText="1"/>
    </xf>
    <xf numFmtId="0" fontId="13" fillId="0" borderId="3" xfId="3" applyFont="1" applyBorder="1" applyAlignment="1">
      <alignment horizontal="left" vertical="top" wrapText="1"/>
    </xf>
    <xf numFmtId="0" fontId="19" fillId="0" borderId="3" xfId="3" applyFont="1" applyBorder="1" applyAlignment="1">
      <alignment horizontal="left" vertical="center" wrapText="1"/>
    </xf>
    <xf numFmtId="0" fontId="12" fillId="0" borderId="5" xfId="3" applyFont="1" applyBorder="1" applyAlignment="1">
      <alignment horizontal="left"/>
    </xf>
    <xf numFmtId="0" fontId="12" fillId="0" borderId="2" xfId="0" applyFont="1" applyBorder="1" applyAlignment="1">
      <alignment horizontal="left" vertical="center" wrapText="1"/>
    </xf>
    <xf numFmtId="0" fontId="12" fillId="0" borderId="3" xfId="3" applyFont="1" applyBorder="1" applyAlignment="1">
      <alignment wrapText="1"/>
    </xf>
    <xf numFmtId="0" fontId="13" fillId="0" borderId="3" xfId="3" applyFont="1" applyBorder="1" applyAlignment="1">
      <alignment wrapText="1"/>
    </xf>
    <xf numFmtId="0" fontId="23" fillId="6" borderId="19" xfId="3" applyFont="1" applyFill="1" applyBorder="1" applyAlignment="1">
      <alignment horizontal="center" vertical="center" wrapText="1"/>
    </xf>
    <xf numFmtId="0" fontId="5" fillId="3" borderId="19" xfId="3" applyFont="1" applyFill="1" applyBorder="1" applyAlignment="1">
      <alignment horizontal="center" vertical="center" wrapText="1"/>
    </xf>
    <xf numFmtId="0" fontId="6" fillId="0" borderId="19" xfId="3" applyBorder="1" applyAlignment="1">
      <alignment horizontal="left" vertical="center" wrapText="1"/>
    </xf>
    <xf numFmtId="49" fontId="4" fillId="0" borderId="6" xfId="3" applyNumberFormat="1" applyFont="1" applyBorder="1" applyAlignment="1">
      <alignment horizontal="center" vertical="center" wrapText="1"/>
    </xf>
    <xf numFmtId="9" fontId="4" fillId="0" borderId="4" xfId="3" applyNumberFormat="1" applyFont="1" applyBorder="1" applyAlignment="1">
      <alignment horizontal="center" vertical="center" wrapText="1"/>
    </xf>
    <xf numFmtId="9" fontId="24" fillId="0" borderId="19" xfId="3" applyNumberFormat="1" applyFont="1" applyBorder="1" applyAlignment="1">
      <alignment horizontal="center" vertical="center" wrapText="1"/>
    </xf>
    <xf numFmtId="10" fontId="24" fillId="0" borderId="19" xfId="3" applyNumberFormat="1" applyFont="1" applyBorder="1" applyAlignment="1">
      <alignment horizontal="center" vertical="center" wrapText="1"/>
    </xf>
    <xf numFmtId="0" fontId="24" fillId="7" borderId="19" xfId="3" applyFont="1" applyFill="1" applyBorder="1" applyAlignment="1">
      <alignment horizontal="center" vertical="center" wrapText="1"/>
    </xf>
    <xf numFmtId="0" fontId="24" fillId="0" borderId="19" xfId="3" applyFont="1" applyBorder="1" applyAlignment="1">
      <alignment horizontal="left" vertical="center" wrapText="1"/>
    </xf>
    <xf numFmtId="49" fontId="4" fillId="0" borderId="7" xfId="3" applyNumberFormat="1" applyFont="1" applyBorder="1" applyAlignment="1">
      <alignment horizontal="center" vertical="center" wrapText="1"/>
    </xf>
    <xf numFmtId="0" fontId="4" fillId="0" borderId="3" xfId="3" applyFont="1" applyBorder="1" applyAlignment="1">
      <alignment horizontal="left" vertical="center" wrapText="1"/>
    </xf>
    <xf numFmtId="0" fontId="4" fillId="0" borderId="3" xfId="3" applyFont="1" applyBorder="1" applyAlignment="1">
      <alignment horizontal="center" vertical="center" wrapText="1"/>
    </xf>
    <xf numFmtId="9" fontId="24" fillId="8" borderId="19" xfId="3" applyNumberFormat="1" applyFont="1" applyFill="1" applyBorder="1" applyAlignment="1">
      <alignment horizontal="center" vertical="center" wrapText="1"/>
    </xf>
    <xf numFmtId="3" fontId="4" fillId="0" borderId="3" xfId="3" applyNumberFormat="1" applyFont="1" applyBorder="1" applyAlignment="1">
      <alignment horizontal="center" vertical="center" wrapText="1"/>
    </xf>
    <xf numFmtId="165" fontId="24" fillId="0" borderId="19" xfId="3" applyNumberFormat="1" applyFont="1" applyBorder="1" applyAlignment="1">
      <alignment horizontal="center" vertical="center" wrapText="1"/>
    </xf>
    <xf numFmtId="0" fontId="24" fillId="0" borderId="19" xfId="3" applyFont="1" applyBorder="1" applyAlignment="1">
      <alignment vertical="center" wrapText="1"/>
    </xf>
    <xf numFmtId="9" fontId="4" fillId="0" borderId="3" xfId="3" applyNumberFormat="1" applyFont="1" applyBorder="1" applyAlignment="1">
      <alignment horizontal="center" vertical="center" wrapText="1"/>
    </xf>
    <xf numFmtId="0" fontId="24" fillId="0" borderId="19" xfId="3" applyFont="1" applyBorder="1" applyAlignment="1">
      <alignment horizontal="center" vertical="center" wrapText="1"/>
    </xf>
    <xf numFmtId="0" fontId="4" fillId="0" borderId="4" xfId="3" applyFont="1" applyBorder="1" applyAlignment="1">
      <alignment horizontal="left" vertical="center" wrapText="1"/>
    </xf>
    <xf numFmtId="0" fontId="24" fillId="9" borderId="19" xfId="3" applyFont="1" applyFill="1" applyBorder="1" applyAlignment="1">
      <alignment horizontal="center" vertical="center" wrapText="1"/>
    </xf>
    <xf numFmtId="1" fontId="24" fillId="0" borderId="19" xfId="3" applyNumberFormat="1" applyFont="1" applyBorder="1" applyAlignment="1">
      <alignment horizontal="center" vertical="center" wrapText="1"/>
    </xf>
    <xf numFmtId="0" fontId="4" fillId="0" borderId="5" xfId="3" applyFont="1" applyBorder="1" applyAlignment="1">
      <alignment horizontal="left" vertical="center" wrapText="1"/>
    </xf>
    <xf numFmtId="9" fontId="24" fillId="10" borderId="19" xfId="3" applyNumberFormat="1" applyFont="1" applyFill="1" applyBorder="1" applyAlignment="1">
      <alignment horizontal="center" vertical="center" wrapText="1"/>
    </xf>
    <xf numFmtId="9" fontId="24" fillId="0" borderId="19" xfId="3" applyNumberFormat="1" applyFont="1" applyBorder="1" applyAlignment="1">
      <alignment horizontal="left" vertical="center" wrapText="1"/>
    </xf>
    <xf numFmtId="0" fontId="6" fillId="0" borderId="3" xfId="3" applyBorder="1" applyAlignment="1">
      <alignment horizontal="left" vertical="center" wrapText="1"/>
    </xf>
    <xf numFmtId="166" fontId="24" fillId="0" borderId="19" xfId="4" applyNumberFormat="1" applyFont="1" applyFill="1" applyBorder="1" applyAlignment="1">
      <alignment horizontal="center" vertical="center" wrapText="1"/>
    </xf>
    <xf numFmtId="49" fontId="4" fillId="0" borderId="21" xfId="3" applyNumberFormat="1" applyFont="1" applyBorder="1" applyAlignment="1">
      <alignment vertical="center" wrapText="1"/>
    </xf>
    <xf numFmtId="0" fontId="6" fillId="0" borderId="22" xfId="3" applyBorder="1" applyAlignment="1">
      <alignment vertical="center" wrapText="1"/>
    </xf>
    <xf numFmtId="0" fontId="6" fillId="0" borderId="3" xfId="3" applyBorder="1" applyAlignment="1">
      <alignment horizontal="center" vertical="center" wrapText="1"/>
    </xf>
    <xf numFmtId="0" fontId="6" fillId="0" borderId="4" xfId="3" applyBorder="1" applyAlignment="1">
      <alignment vertical="center" wrapText="1"/>
    </xf>
    <xf numFmtId="0" fontId="6" fillId="0" borderId="19" xfId="3" applyBorder="1" applyAlignment="1">
      <alignment vertical="center" wrapText="1"/>
    </xf>
    <xf numFmtId="49" fontId="4" fillId="0" borderId="6" xfId="3" applyNumberFormat="1" applyFont="1" applyBorder="1" applyAlignment="1">
      <alignment vertical="center" wrapText="1"/>
    </xf>
    <xf numFmtId="0" fontId="4" fillId="0" borderId="4" xfId="3" applyFont="1" applyBorder="1" applyAlignment="1">
      <alignment vertical="center" wrapText="1"/>
    </xf>
    <xf numFmtId="0" fontId="4" fillId="0" borderId="7" xfId="3" applyFont="1" applyBorder="1" applyAlignment="1">
      <alignment horizontal="center" vertical="center" wrapText="1"/>
    </xf>
    <xf numFmtId="0" fontId="6" fillId="0" borderId="2" xfId="3" applyAlignment="1">
      <alignment horizontal="center" vertical="center"/>
    </xf>
    <xf numFmtId="0" fontId="6" fillId="0" borderId="2" xfId="3" applyAlignment="1">
      <alignment horizontal="center"/>
    </xf>
    <xf numFmtId="0" fontId="27" fillId="0" borderId="2" xfId="3" applyFont="1" applyAlignment="1">
      <alignment horizontal="center"/>
    </xf>
    <xf numFmtId="0" fontId="6" fillId="0" borderId="2" xfId="3" applyAlignment="1">
      <alignment horizontal="left"/>
    </xf>
    <xf numFmtId="0" fontId="30" fillId="0" borderId="31" xfId="0" applyFont="1" applyBorder="1" applyAlignment="1">
      <alignment vertical="center" wrapText="1"/>
    </xf>
    <xf numFmtId="0" fontId="30" fillId="8" borderId="31" xfId="0" applyFont="1" applyFill="1" applyBorder="1" applyAlignment="1">
      <alignment horizontal="center" vertical="center" wrapText="1"/>
    </xf>
    <xf numFmtId="0" fontId="30" fillId="11" borderId="31" xfId="0" applyFont="1" applyFill="1" applyBorder="1" applyAlignment="1">
      <alignment horizontal="center" vertical="center" wrapText="1"/>
    </xf>
    <xf numFmtId="0" fontId="31" fillId="0" borderId="0" xfId="0" applyFont="1" applyAlignment="1">
      <alignment wrapText="1"/>
    </xf>
    <xf numFmtId="0" fontId="29" fillId="12" borderId="30" xfId="0" applyFont="1" applyFill="1" applyBorder="1" applyAlignment="1">
      <alignment horizontal="center" vertical="center" wrapText="1"/>
    </xf>
    <xf numFmtId="0" fontId="29" fillId="12" borderId="31" xfId="0" applyFont="1" applyFill="1" applyBorder="1" applyAlignment="1">
      <alignment horizontal="center" vertical="center" wrapText="1"/>
    </xf>
    <xf numFmtId="0" fontId="13" fillId="4" borderId="3" xfId="0" applyFont="1" applyFill="1" applyBorder="1" applyAlignment="1">
      <alignment horizontal="left" vertical="top" wrapText="1"/>
    </xf>
    <xf numFmtId="0" fontId="13" fillId="4" borderId="3" xfId="0" applyFont="1" applyFill="1" applyBorder="1" applyAlignment="1">
      <alignment horizontal="left" vertical="center" wrapText="1"/>
    </xf>
    <xf numFmtId="0" fontId="15" fillId="4" borderId="3" xfId="3" applyFont="1" applyFill="1" applyBorder="1" applyAlignment="1">
      <alignment horizontal="left" vertical="center" wrapText="1"/>
    </xf>
    <xf numFmtId="0" fontId="33" fillId="4" borderId="3" xfId="0" applyFont="1" applyFill="1" applyBorder="1" applyAlignment="1">
      <alignment horizontal="left" vertical="center" wrapText="1"/>
    </xf>
    <xf numFmtId="0" fontId="7" fillId="0" borderId="2" xfId="3" applyFont="1" applyAlignment="1">
      <alignment wrapText="1"/>
    </xf>
    <xf numFmtId="0" fontId="19" fillId="4" borderId="3" xfId="3" applyFont="1" applyFill="1" applyBorder="1" applyAlignment="1">
      <alignment horizontal="left" vertical="center" wrapText="1"/>
    </xf>
    <xf numFmtId="0" fontId="12" fillId="5" borderId="2" xfId="3" applyFont="1" applyFill="1" applyAlignment="1">
      <alignment horizontal="left" vertical="center" wrapText="1"/>
    </xf>
    <xf numFmtId="0" fontId="34" fillId="5" borderId="3" xfId="0" applyFont="1" applyFill="1" applyBorder="1" applyAlignment="1">
      <alignment horizontal="left" vertical="center" wrapText="1"/>
    </xf>
    <xf numFmtId="0" fontId="34" fillId="5" borderId="7" xfId="0" applyFont="1" applyFill="1" applyBorder="1" applyAlignment="1">
      <alignment horizontal="left" vertical="center" wrapText="1"/>
    </xf>
    <xf numFmtId="0" fontId="34" fillId="0" borderId="3" xfId="0" applyFont="1" applyBorder="1" applyAlignment="1">
      <alignment horizontal="left" vertical="center" wrapText="1"/>
    </xf>
    <xf numFmtId="0" fontId="35" fillId="0" borderId="8" xfId="0" applyFont="1" applyBorder="1" applyAlignment="1">
      <alignment vertical="center" wrapText="1"/>
    </xf>
    <xf numFmtId="0" fontId="25" fillId="0" borderId="9" xfId="0" applyFont="1" applyBorder="1"/>
    <xf numFmtId="0" fontId="25" fillId="0" borderId="7" xfId="0" applyFont="1" applyBorder="1"/>
    <xf numFmtId="0" fontId="25" fillId="0" borderId="9" xfId="0" applyFont="1" applyBorder="1" applyAlignment="1">
      <alignment wrapText="1"/>
    </xf>
    <xf numFmtId="0" fontId="23" fillId="0" borderId="19" xfId="3" applyFont="1" applyBorder="1" applyAlignment="1">
      <alignment horizontal="center" vertical="center" wrapText="1"/>
    </xf>
    <xf numFmtId="0" fontId="6" fillId="0" borderId="20" xfId="3" applyBorder="1" applyAlignment="1">
      <alignment horizontal="center" vertical="center" wrapText="1"/>
    </xf>
    <xf numFmtId="0" fontId="6" fillId="0" borderId="23" xfId="3" applyBorder="1" applyAlignment="1">
      <alignment horizontal="center" vertical="center" wrapText="1"/>
    </xf>
    <xf numFmtId="0" fontId="6" fillId="0" borderId="24" xfId="3" applyBorder="1" applyAlignment="1">
      <alignment horizontal="center" vertical="center" wrapText="1"/>
    </xf>
    <xf numFmtId="0" fontId="4" fillId="0" borderId="19" xfId="3" applyFont="1" applyBorder="1" applyAlignment="1">
      <alignment horizontal="center" vertical="center" wrapText="1"/>
    </xf>
    <xf numFmtId="0" fontId="6" fillId="0" borderId="25" xfId="3" applyBorder="1" applyAlignment="1">
      <alignment horizontal="center" vertical="center" wrapText="1"/>
    </xf>
    <xf numFmtId="0" fontId="6" fillId="0" borderId="26" xfId="3" applyBorder="1" applyAlignment="1">
      <alignment horizontal="center" vertical="center" wrapText="1"/>
    </xf>
    <xf numFmtId="0" fontId="6" fillId="0" borderId="4" xfId="3" applyBorder="1" applyAlignment="1">
      <alignment horizontal="left" vertical="center" wrapText="1"/>
    </xf>
    <xf numFmtId="0" fontId="25" fillId="0" borderId="5" xfId="3" applyFont="1" applyBorder="1"/>
    <xf numFmtId="0" fontId="28" fillId="12" borderId="27" xfId="0" applyFont="1" applyFill="1" applyBorder="1" applyAlignment="1">
      <alignment horizontal="center" vertical="center" wrapText="1"/>
    </xf>
    <xf numFmtId="0" fontId="28" fillId="12" borderId="28" xfId="0" applyFont="1" applyFill="1" applyBorder="1" applyAlignment="1">
      <alignment horizontal="center" vertical="center" wrapText="1"/>
    </xf>
    <xf numFmtId="0" fontId="28" fillId="12" borderId="29" xfId="0" applyFont="1" applyFill="1" applyBorder="1" applyAlignment="1">
      <alignment horizontal="center" vertical="center" wrapText="1"/>
    </xf>
    <xf numFmtId="0" fontId="22" fillId="2" borderId="19" xfId="3" applyFont="1" applyFill="1" applyBorder="1" applyAlignment="1">
      <alignment horizontal="center" vertical="center" wrapText="1"/>
    </xf>
    <xf numFmtId="0" fontId="2" fillId="0" borderId="19" xfId="3" applyFont="1" applyBorder="1"/>
    <xf numFmtId="0" fontId="22" fillId="3" borderId="19" xfId="3" applyFont="1" applyFill="1" applyBorder="1" applyAlignment="1">
      <alignment horizontal="center" vertical="center" wrapText="1"/>
    </xf>
    <xf numFmtId="0" fontId="6" fillId="0" borderId="19" xfId="3" applyBorder="1" applyAlignment="1">
      <alignment horizontal="left" vertical="center" wrapText="1"/>
    </xf>
    <xf numFmtId="0" fontId="25" fillId="0" borderId="19" xfId="3" applyFont="1" applyBorder="1"/>
    <xf numFmtId="0" fontId="13" fillId="0" borderId="4" xfId="3" applyFont="1" applyBorder="1" applyAlignment="1">
      <alignment horizontal="left" vertical="center" wrapText="1"/>
    </xf>
    <xf numFmtId="0" fontId="13" fillId="0" borderId="16" xfId="3" applyFont="1" applyBorder="1" applyAlignment="1">
      <alignment horizontal="left" vertical="center" wrapText="1"/>
    </xf>
    <xf numFmtId="0" fontId="13" fillId="0" borderId="5" xfId="3" applyFont="1" applyBorder="1" applyAlignment="1">
      <alignment horizontal="left" vertical="center" wrapText="1"/>
    </xf>
    <xf numFmtId="0" fontId="1" fillId="2" borderId="1" xfId="3" applyFont="1" applyFill="1" applyBorder="1" applyAlignment="1">
      <alignment horizontal="center" vertical="center" wrapText="1"/>
    </xf>
    <xf numFmtId="0" fontId="2" fillId="0" borderId="2" xfId="3" applyFont="1"/>
    <xf numFmtId="0" fontId="8" fillId="3" borderId="8" xfId="3" applyFont="1" applyFill="1" applyBorder="1" applyAlignment="1">
      <alignment horizontal="center" vertical="center" wrapText="1"/>
    </xf>
    <xf numFmtId="0" fontId="2" fillId="0" borderId="9" xfId="3" applyFont="1" applyBorder="1"/>
    <xf numFmtId="0" fontId="2" fillId="0" borderId="7" xfId="3" applyFont="1" applyBorder="1"/>
    <xf numFmtId="0" fontId="9" fillId="2" borderId="8" xfId="3" applyFont="1" applyFill="1" applyBorder="1" applyAlignment="1">
      <alignment horizontal="center" vertical="center" wrapText="1"/>
    </xf>
    <xf numFmtId="0" fontId="3" fillId="2" borderId="10" xfId="3" applyFont="1" applyFill="1" applyBorder="1" applyAlignment="1">
      <alignment horizontal="center" vertical="center" wrapText="1"/>
    </xf>
    <xf numFmtId="0" fontId="2" fillId="0" borderId="11" xfId="3" applyFont="1" applyBorder="1"/>
    <xf numFmtId="0" fontId="2" fillId="0" borderId="12" xfId="3" applyFont="1" applyBorder="1"/>
  </cellXfs>
  <cellStyles count="6">
    <cellStyle name="Millares 2" xfId="4" xr:uid="{00000000-0005-0000-0000-000000000000}"/>
    <cellStyle name="Normal" xfId="0" builtinId="0"/>
    <cellStyle name="Normal 2" xfId="2" xr:uid="{00000000-0005-0000-0000-000002000000}"/>
    <cellStyle name="Normal 3" xfId="3" xr:uid="{00000000-0005-0000-0000-000003000000}"/>
    <cellStyle name="Normal 4" xfId="5" xr:uid="{00000000-0005-0000-0000-000004000000}"/>
    <cellStyle name="Porcentaje 2" xfId="1" xr:uid="{00000000-0005-0000-0000-000005000000}"/>
  </cellStyles>
  <dxfs count="90">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25</xdr:row>
      <xdr:rowOff>0</xdr:rowOff>
    </xdr:from>
    <xdr:to>
      <xdr:col>15</xdr:col>
      <xdr:colOff>257175</xdr:colOff>
      <xdr:row>25</xdr:row>
      <xdr:rowOff>142875</xdr:rowOff>
    </xdr:to>
    <xdr:pic>
      <xdr:nvPicPr>
        <xdr:cNvPr id="2" name="image2.png">
          <a:extLst>
            <a:ext uri="{FF2B5EF4-FFF2-40B4-BE49-F238E27FC236}">
              <a16:creationId xmlns:a16="http://schemas.microsoft.com/office/drawing/2014/main" id="{00000000-0008-0000-0100-0000160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51675" y="898588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15</xdr:col>
      <xdr:colOff>0</xdr:colOff>
      <xdr:row>25</xdr:row>
      <xdr:rowOff>0</xdr:rowOff>
    </xdr:from>
    <xdr:to>
      <xdr:col>15</xdr:col>
      <xdr:colOff>257175</xdr:colOff>
      <xdr:row>25</xdr:row>
      <xdr:rowOff>142875</xdr:rowOff>
    </xdr:to>
    <xdr:pic>
      <xdr:nvPicPr>
        <xdr:cNvPr id="3" name="Picture 23">
          <a:extLst>
            <a:ext uri="{FF2B5EF4-FFF2-40B4-BE49-F238E27FC236}">
              <a16:creationId xmlns:a16="http://schemas.microsoft.com/office/drawing/2014/main" id="{00000000-0008-0000-0100-0000170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51675" y="898588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15</xdr:col>
      <xdr:colOff>0</xdr:colOff>
      <xdr:row>25</xdr:row>
      <xdr:rowOff>0</xdr:rowOff>
    </xdr:from>
    <xdr:ext cx="257175" cy="142875"/>
    <xdr:pic>
      <xdr:nvPicPr>
        <xdr:cNvPr id="4" name="image2.png">
          <a:extLst>
            <a:ext uri="{FF2B5EF4-FFF2-40B4-BE49-F238E27FC236}">
              <a16:creationId xmlns:a16="http://schemas.microsoft.com/office/drawing/2014/main" id="{00000000-0008-0000-0100-00000F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51675" y="898588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15</xdr:col>
      <xdr:colOff>0</xdr:colOff>
      <xdr:row>25</xdr:row>
      <xdr:rowOff>0</xdr:rowOff>
    </xdr:from>
    <xdr:ext cx="257175" cy="142875"/>
    <xdr:pic>
      <xdr:nvPicPr>
        <xdr:cNvPr id="5" name="Picture 23">
          <a:extLst>
            <a:ext uri="{FF2B5EF4-FFF2-40B4-BE49-F238E27FC236}">
              <a16:creationId xmlns:a16="http://schemas.microsoft.com/office/drawing/2014/main" id="{00000000-0008-0000-0100-000010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51675" y="898588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ocs.google.com/forms/u/2/d/1VnV1HMSLODhCRl_4WJiXldbZL0PEo6qS5St5qOlpPVo/edit?urp=gmail_link&amp;gxids=76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AD1000"/>
  <sheetViews>
    <sheetView showGridLines="0" zoomScale="80" zoomScaleNormal="80" workbookViewId="0">
      <pane xSplit="2" ySplit="2" topLeftCell="C3" activePane="bottomRight" state="frozen"/>
      <selection pane="topRight" activeCell="C1" sqref="C1"/>
      <selection pane="bottomLeft" activeCell="A3" sqref="A3"/>
      <selection pane="bottomRight" activeCell="A3" sqref="A3:A10"/>
    </sheetView>
  </sheetViews>
  <sheetFormatPr baseColWidth="10" defaultColWidth="14.42578125" defaultRowHeight="15" customHeight="1" x14ac:dyDescent="0.2"/>
  <cols>
    <col min="1" max="1" width="20.140625" style="2" bestFit="1" customWidth="1"/>
    <col min="2" max="2" width="20.7109375" style="2" bestFit="1" customWidth="1"/>
    <col min="3" max="3" width="25.140625" style="2" bestFit="1" customWidth="1"/>
    <col min="4" max="4" width="6.140625" style="2" customWidth="1"/>
    <col min="5" max="5" width="31" style="2" customWidth="1"/>
    <col min="6" max="6" width="19.85546875" style="2" customWidth="1"/>
    <col min="7" max="7" width="26.85546875" style="2" customWidth="1"/>
    <col min="8" max="8" width="26.7109375" style="2" hidden="1" customWidth="1"/>
    <col min="9" max="9" width="26.85546875" style="2" hidden="1" customWidth="1"/>
    <col min="10" max="10" width="26.140625" style="2" hidden="1" customWidth="1"/>
    <col min="11" max="11" width="19.140625" style="2" hidden="1" customWidth="1"/>
    <col min="12" max="12" width="19.5703125" style="2" hidden="1" customWidth="1"/>
    <col min="13" max="13" width="18.28515625" style="2" hidden="1" customWidth="1"/>
    <col min="14" max="14" width="109" style="2" hidden="1" customWidth="1"/>
    <col min="15" max="15" width="91.140625" style="2" hidden="1" customWidth="1"/>
    <col min="16" max="16" width="25" style="2" customWidth="1"/>
    <col min="17" max="17" width="29.42578125" style="2" customWidth="1"/>
    <col min="18" max="18" width="29.28515625" style="2" customWidth="1"/>
    <col min="19" max="20" width="14.42578125" style="2" customWidth="1"/>
    <col min="21" max="21" width="14.42578125" style="2"/>
    <col min="22" max="22" width="95.5703125" style="2" customWidth="1"/>
    <col min="23" max="23" width="80.140625" style="2" customWidth="1"/>
    <col min="24" max="16384" width="14.42578125" style="2"/>
  </cols>
  <sheetData>
    <row r="1" spans="1:30" ht="43.5" customHeight="1" thickBot="1" x14ac:dyDescent="0.25">
      <c r="A1" s="121" t="s">
        <v>482</v>
      </c>
      <c r="B1" s="122"/>
      <c r="C1" s="122"/>
      <c r="D1" s="122"/>
      <c r="E1" s="122"/>
      <c r="F1" s="122"/>
      <c r="G1" s="122"/>
      <c r="H1" s="123" t="s">
        <v>483</v>
      </c>
      <c r="I1" s="122"/>
      <c r="J1" s="122"/>
      <c r="K1" s="122"/>
      <c r="L1" s="122"/>
      <c r="M1" s="122"/>
      <c r="N1" s="122"/>
      <c r="O1" s="122"/>
      <c r="P1" s="118" t="s">
        <v>655</v>
      </c>
      <c r="Q1" s="119"/>
      <c r="R1" s="119"/>
      <c r="S1" s="119"/>
      <c r="T1" s="119"/>
      <c r="U1" s="119"/>
      <c r="V1" s="119"/>
      <c r="W1" s="120"/>
    </row>
    <row r="2" spans="1:30" ht="66.75" thickBot="1" x14ac:dyDescent="0.25">
      <c r="A2" s="51" t="s">
        <v>14</v>
      </c>
      <c r="B2" s="52" t="s">
        <v>1</v>
      </c>
      <c r="C2" s="52" t="s">
        <v>484</v>
      </c>
      <c r="D2" s="52" t="s">
        <v>485</v>
      </c>
      <c r="E2" s="52" t="s">
        <v>486</v>
      </c>
      <c r="F2" s="52" t="s">
        <v>487</v>
      </c>
      <c r="G2" s="52" t="s">
        <v>488</v>
      </c>
      <c r="H2" s="52" t="s">
        <v>489</v>
      </c>
      <c r="I2" s="52" t="s">
        <v>490</v>
      </c>
      <c r="J2" s="52" t="s">
        <v>491</v>
      </c>
      <c r="K2" s="52" t="s">
        <v>492</v>
      </c>
      <c r="L2" s="52" t="s">
        <v>493</v>
      </c>
      <c r="M2" s="52" t="s">
        <v>494</v>
      </c>
      <c r="N2" s="52" t="s">
        <v>495</v>
      </c>
      <c r="O2" s="52" t="s">
        <v>496</v>
      </c>
      <c r="P2" s="93" t="s">
        <v>489</v>
      </c>
      <c r="Q2" s="94" t="s">
        <v>750</v>
      </c>
      <c r="R2" s="94" t="s">
        <v>751</v>
      </c>
      <c r="S2" s="94" t="s">
        <v>492</v>
      </c>
      <c r="T2" s="94" t="s">
        <v>493</v>
      </c>
      <c r="U2" s="94" t="s">
        <v>494</v>
      </c>
      <c r="V2" s="94" t="s">
        <v>663</v>
      </c>
      <c r="W2" s="94" t="s">
        <v>664</v>
      </c>
    </row>
    <row r="3" spans="1:30" ht="336" customHeight="1" thickBot="1" x14ac:dyDescent="0.25">
      <c r="A3" s="109" t="s">
        <v>15</v>
      </c>
      <c r="B3" s="109" t="s">
        <v>497</v>
      </c>
      <c r="C3" s="53" t="s">
        <v>18</v>
      </c>
      <c r="D3" s="54" t="s">
        <v>498</v>
      </c>
      <c r="E3" s="27" t="s">
        <v>499</v>
      </c>
      <c r="F3" s="27" t="s">
        <v>500</v>
      </c>
      <c r="G3" s="55">
        <v>1</v>
      </c>
      <c r="H3" s="56">
        <v>1</v>
      </c>
      <c r="I3" s="56">
        <v>0.1</v>
      </c>
      <c r="J3" s="57">
        <v>8.2400000000000001E-2</v>
      </c>
      <c r="K3" s="57">
        <f>J3/I3</f>
        <v>0.82399999999999995</v>
      </c>
      <c r="L3" s="57">
        <f>J3/H3</f>
        <v>8.2400000000000001E-2</v>
      </c>
      <c r="M3" s="58" t="s">
        <v>501</v>
      </c>
      <c r="N3" s="59" t="s">
        <v>502</v>
      </c>
      <c r="O3" s="59" t="s">
        <v>503</v>
      </c>
      <c r="P3" s="56" t="s">
        <v>998</v>
      </c>
      <c r="Q3" s="56" t="s">
        <v>999</v>
      </c>
      <c r="R3" s="57" t="s">
        <v>1000</v>
      </c>
      <c r="S3" s="57">
        <f>30.65/42.1</f>
        <v>0.72802850356294535</v>
      </c>
      <c r="T3" s="57">
        <f>30.65/100</f>
        <v>0.30649999999999999</v>
      </c>
      <c r="U3" s="58" t="s">
        <v>501</v>
      </c>
      <c r="V3" s="89" t="s">
        <v>996</v>
      </c>
      <c r="W3" s="89" t="s">
        <v>997</v>
      </c>
    </row>
    <row r="4" spans="1:30" ht="195.75" customHeight="1" thickBot="1" x14ac:dyDescent="0.25">
      <c r="A4" s="109"/>
      <c r="B4" s="109"/>
      <c r="C4" s="124" t="s">
        <v>19</v>
      </c>
      <c r="D4" s="60" t="s">
        <v>504</v>
      </c>
      <c r="E4" s="61" t="s">
        <v>505</v>
      </c>
      <c r="F4" s="27" t="s">
        <v>5</v>
      </c>
      <c r="G4" s="62" t="s">
        <v>506</v>
      </c>
      <c r="H4" s="62" t="s">
        <v>506</v>
      </c>
      <c r="I4" s="62" t="s">
        <v>507</v>
      </c>
      <c r="J4" s="62" t="s">
        <v>507</v>
      </c>
      <c r="K4" s="56">
        <f>8/8</f>
        <v>1</v>
      </c>
      <c r="L4" s="56">
        <f>8/80</f>
        <v>0.1</v>
      </c>
      <c r="M4" s="63" t="s">
        <v>508</v>
      </c>
      <c r="N4" s="59" t="s">
        <v>509</v>
      </c>
      <c r="O4" s="59" t="s">
        <v>510</v>
      </c>
      <c r="P4" s="62" t="s">
        <v>506</v>
      </c>
      <c r="Q4" s="62" t="s">
        <v>944</v>
      </c>
      <c r="R4" s="62" t="s">
        <v>945</v>
      </c>
      <c r="S4" s="65">
        <f>156/29</f>
        <v>5.3793103448275863</v>
      </c>
      <c r="T4" s="56">
        <f>156/80</f>
        <v>1.95</v>
      </c>
      <c r="U4" s="91" t="s">
        <v>661</v>
      </c>
      <c r="V4" s="105" t="s">
        <v>942</v>
      </c>
      <c r="W4" s="108" t="s">
        <v>943</v>
      </c>
      <c r="X4" s="106"/>
      <c r="Y4" s="106"/>
      <c r="Z4" s="106"/>
      <c r="AA4" s="106"/>
      <c r="AB4" s="106"/>
      <c r="AC4" s="106"/>
      <c r="AD4" s="107"/>
    </row>
    <row r="5" spans="1:30" ht="409.6" thickBot="1" x14ac:dyDescent="0.25">
      <c r="A5" s="109"/>
      <c r="B5" s="109"/>
      <c r="C5" s="125"/>
      <c r="D5" s="60" t="s">
        <v>511</v>
      </c>
      <c r="E5" s="61" t="s">
        <v>512</v>
      </c>
      <c r="F5" s="27" t="s">
        <v>5</v>
      </c>
      <c r="G5" s="64" t="s">
        <v>513</v>
      </c>
      <c r="H5" s="64" t="s">
        <v>513</v>
      </c>
      <c r="I5" s="64" t="s">
        <v>514</v>
      </c>
      <c r="J5" s="64" t="s">
        <v>515</v>
      </c>
      <c r="K5" s="65">
        <f>746/956</f>
        <v>0.78033472803347281</v>
      </c>
      <c r="L5" s="65">
        <f>746/4500</f>
        <v>0.16577777777777777</v>
      </c>
      <c r="M5" s="58" t="s">
        <v>501</v>
      </c>
      <c r="N5" s="59" t="s">
        <v>516</v>
      </c>
      <c r="O5" s="66" t="s">
        <v>517</v>
      </c>
      <c r="P5" s="64" t="s">
        <v>513</v>
      </c>
      <c r="Q5" s="64" t="s">
        <v>947</v>
      </c>
      <c r="R5" s="64" t="s">
        <v>948</v>
      </c>
      <c r="S5" s="65">
        <f>1855/2171</f>
        <v>0.85444495624136341</v>
      </c>
      <c r="T5" s="65">
        <f>1855/4500</f>
        <v>0.41222222222222221</v>
      </c>
      <c r="U5" s="58" t="s">
        <v>501</v>
      </c>
      <c r="V5" s="89" t="s">
        <v>1001</v>
      </c>
      <c r="W5" s="89" t="s">
        <v>946</v>
      </c>
    </row>
    <row r="6" spans="1:30" ht="282.75" customHeight="1" thickBot="1" x14ac:dyDescent="0.25">
      <c r="A6" s="109"/>
      <c r="B6" s="109"/>
      <c r="C6" s="124" t="s">
        <v>20</v>
      </c>
      <c r="D6" s="60" t="s">
        <v>518</v>
      </c>
      <c r="E6" s="61" t="s">
        <v>519</v>
      </c>
      <c r="F6" s="27" t="s">
        <v>6</v>
      </c>
      <c r="G6" s="67" t="s">
        <v>520</v>
      </c>
      <c r="H6" s="67" t="s">
        <v>520</v>
      </c>
      <c r="I6" s="68" t="s">
        <v>521</v>
      </c>
      <c r="J6" s="68" t="s">
        <v>521</v>
      </c>
      <c r="K6" s="56">
        <v>1</v>
      </c>
      <c r="L6" s="56">
        <v>0.1</v>
      </c>
      <c r="M6" s="63" t="s">
        <v>508</v>
      </c>
      <c r="N6" s="59" t="s">
        <v>522</v>
      </c>
      <c r="O6" s="66" t="s">
        <v>523</v>
      </c>
      <c r="P6" s="67" t="s">
        <v>520</v>
      </c>
      <c r="Q6" s="68" t="s">
        <v>949</v>
      </c>
      <c r="R6" s="68" t="s">
        <v>949</v>
      </c>
      <c r="S6" s="56">
        <v>1</v>
      </c>
      <c r="T6" s="56">
        <v>0.4</v>
      </c>
      <c r="U6" s="90" t="s">
        <v>673</v>
      </c>
      <c r="V6" s="89" t="s">
        <v>950</v>
      </c>
      <c r="W6" s="89" t="s">
        <v>951</v>
      </c>
    </row>
    <row r="7" spans="1:30" ht="252" customHeight="1" thickBot="1" x14ac:dyDescent="0.25">
      <c r="A7" s="109"/>
      <c r="B7" s="109"/>
      <c r="C7" s="125"/>
      <c r="D7" s="60" t="s">
        <v>524</v>
      </c>
      <c r="E7" s="69" t="s">
        <v>525</v>
      </c>
      <c r="F7" s="27" t="s">
        <v>6</v>
      </c>
      <c r="G7" s="62" t="s">
        <v>526</v>
      </c>
      <c r="H7" s="62" t="s">
        <v>526</v>
      </c>
      <c r="I7" s="62" t="s">
        <v>527</v>
      </c>
      <c r="J7" s="62" t="s">
        <v>528</v>
      </c>
      <c r="K7" s="65">
        <f>46/6</f>
        <v>7.666666666666667</v>
      </c>
      <c r="L7" s="65">
        <f>46/50</f>
        <v>0.92</v>
      </c>
      <c r="M7" s="70" t="s">
        <v>529</v>
      </c>
      <c r="N7" s="59" t="s">
        <v>530</v>
      </c>
      <c r="O7" s="59" t="s">
        <v>531</v>
      </c>
      <c r="P7" s="62" t="s">
        <v>526</v>
      </c>
      <c r="Q7" s="62" t="s">
        <v>952</v>
      </c>
      <c r="R7" s="62" t="s">
        <v>953</v>
      </c>
      <c r="S7" s="65">
        <f>107/15</f>
        <v>7.1333333333333337</v>
      </c>
      <c r="T7" s="65">
        <f>107/50</f>
        <v>2.14</v>
      </c>
      <c r="U7" s="91" t="s">
        <v>661</v>
      </c>
      <c r="V7" s="89" t="s">
        <v>954</v>
      </c>
      <c r="W7" s="89" t="s">
        <v>955</v>
      </c>
    </row>
    <row r="8" spans="1:30" ht="409.6" thickBot="1" x14ac:dyDescent="0.25">
      <c r="A8" s="109"/>
      <c r="B8" s="109"/>
      <c r="C8" s="125"/>
      <c r="D8" s="71" t="s">
        <v>532</v>
      </c>
      <c r="E8" s="71" t="s">
        <v>533</v>
      </c>
      <c r="F8" s="27" t="s">
        <v>7</v>
      </c>
      <c r="G8" s="62" t="s">
        <v>534</v>
      </c>
      <c r="H8" s="71" t="s">
        <v>535</v>
      </c>
      <c r="I8" s="71" t="s">
        <v>536</v>
      </c>
      <c r="J8" s="71" t="s">
        <v>537</v>
      </c>
      <c r="K8" s="65">
        <f>73/60</f>
        <v>1.2166666666666666</v>
      </c>
      <c r="L8" s="65">
        <f>73/777</f>
        <v>9.3951093951093953E-2</v>
      </c>
      <c r="M8" s="70" t="s">
        <v>529</v>
      </c>
      <c r="N8" s="59" t="s">
        <v>538</v>
      </c>
      <c r="O8" s="59" t="s">
        <v>539</v>
      </c>
      <c r="P8" s="71" t="s">
        <v>535</v>
      </c>
      <c r="Q8" s="71" t="s">
        <v>666</v>
      </c>
      <c r="R8" s="71" t="s">
        <v>660</v>
      </c>
      <c r="S8" s="65">
        <f>1091/310</f>
        <v>3.5193548387096776</v>
      </c>
      <c r="T8" s="65">
        <f>1091/777</f>
        <v>1.4041184041184041</v>
      </c>
      <c r="U8" s="91" t="s">
        <v>661</v>
      </c>
      <c r="V8" s="89" t="s">
        <v>659</v>
      </c>
      <c r="W8" s="89" t="s">
        <v>956</v>
      </c>
    </row>
    <row r="9" spans="1:30" ht="274.5" customHeight="1" thickBot="1" x14ac:dyDescent="0.25">
      <c r="A9" s="109"/>
      <c r="B9" s="109"/>
      <c r="C9" s="125"/>
      <c r="D9" s="60" t="s">
        <v>540</v>
      </c>
      <c r="E9" s="72" t="s">
        <v>541</v>
      </c>
      <c r="F9" s="27" t="s">
        <v>7</v>
      </c>
      <c r="G9" s="62" t="s">
        <v>542</v>
      </c>
      <c r="H9" s="71" t="s">
        <v>543</v>
      </c>
      <c r="I9" s="71" t="s">
        <v>544</v>
      </c>
      <c r="J9" s="71" t="s">
        <v>545</v>
      </c>
      <c r="K9" s="65">
        <f>55/50</f>
        <v>1.1000000000000001</v>
      </c>
      <c r="L9" s="65">
        <f>55/640</f>
        <v>8.59375E-2</v>
      </c>
      <c r="M9" s="73" t="s">
        <v>529</v>
      </c>
      <c r="N9" s="74" t="s">
        <v>546</v>
      </c>
      <c r="O9" s="74" t="s">
        <v>547</v>
      </c>
      <c r="P9" s="71" t="s">
        <v>543</v>
      </c>
      <c r="Q9" s="71" t="s">
        <v>667</v>
      </c>
      <c r="R9" s="71" t="s">
        <v>665</v>
      </c>
      <c r="S9" s="65">
        <f>579/256</f>
        <v>2.26171875</v>
      </c>
      <c r="T9" s="65">
        <f>579/640</f>
        <v>0.90468749999999998</v>
      </c>
      <c r="U9" s="91" t="s">
        <v>661</v>
      </c>
      <c r="V9" s="89" t="s">
        <v>662</v>
      </c>
      <c r="W9" s="89" t="s">
        <v>957</v>
      </c>
    </row>
    <row r="10" spans="1:30" ht="409.6" thickBot="1" x14ac:dyDescent="0.25">
      <c r="A10" s="109"/>
      <c r="B10" s="109"/>
      <c r="C10" s="125"/>
      <c r="D10" s="60" t="s">
        <v>548</v>
      </c>
      <c r="E10" s="75" t="s">
        <v>549</v>
      </c>
      <c r="F10" s="27" t="s">
        <v>7</v>
      </c>
      <c r="G10" s="62" t="s">
        <v>550</v>
      </c>
      <c r="H10" s="76" t="s">
        <v>551</v>
      </c>
      <c r="I10" s="76" t="s">
        <v>552</v>
      </c>
      <c r="J10" s="76" t="s">
        <v>553</v>
      </c>
      <c r="K10" s="65">
        <f>25041/22342</f>
        <v>1.120803867156029</v>
      </c>
      <c r="L10" s="65">
        <f>25041/27745</f>
        <v>0.9025409983780861</v>
      </c>
      <c r="M10" s="73" t="s">
        <v>529</v>
      </c>
      <c r="N10" s="74" t="s">
        <v>554</v>
      </c>
      <c r="O10" s="66" t="s">
        <v>555</v>
      </c>
      <c r="P10" s="76" t="s">
        <v>551</v>
      </c>
      <c r="Q10" s="76" t="s">
        <v>669</v>
      </c>
      <c r="R10" s="76" t="s">
        <v>670</v>
      </c>
      <c r="S10" s="65">
        <f>28804/24342</f>
        <v>1.1833045764522225</v>
      </c>
      <c r="T10" s="65">
        <f>28804/27745</f>
        <v>1.0381690394665706</v>
      </c>
      <c r="U10" s="91" t="s">
        <v>661</v>
      </c>
      <c r="V10" s="89" t="s">
        <v>668</v>
      </c>
      <c r="W10" s="89" t="s">
        <v>671</v>
      </c>
    </row>
    <row r="11" spans="1:30" ht="255.75" customHeight="1" thickBot="1" x14ac:dyDescent="0.25">
      <c r="A11" s="109" t="s">
        <v>16</v>
      </c>
      <c r="B11" s="109" t="s">
        <v>556</v>
      </c>
      <c r="C11" s="110" t="s">
        <v>21</v>
      </c>
      <c r="D11" s="77" t="s">
        <v>557</v>
      </c>
      <c r="E11" s="78" t="s">
        <v>558</v>
      </c>
      <c r="F11" s="27" t="s">
        <v>6</v>
      </c>
      <c r="G11" s="65" t="s">
        <v>559</v>
      </c>
      <c r="H11" s="65" t="s">
        <v>559</v>
      </c>
      <c r="I11" s="65" t="s">
        <v>559</v>
      </c>
      <c r="J11" s="65" t="s">
        <v>559</v>
      </c>
      <c r="K11" s="57">
        <v>1</v>
      </c>
      <c r="L11" s="57">
        <v>1</v>
      </c>
      <c r="M11" s="63" t="s">
        <v>508</v>
      </c>
      <c r="N11" s="74" t="s">
        <v>560</v>
      </c>
      <c r="O11" s="59" t="s">
        <v>561</v>
      </c>
      <c r="P11" s="65" t="s">
        <v>559</v>
      </c>
      <c r="Q11" s="65" t="s">
        <v>559</v>
      </c>
      <c r="R11" s="65" t="s">
        <v>559</v>
      </c>
      <c r="S11" s="57">
        <v>1</v>
      </c>
      <c r="T11" s="57">
        <v>1</v>
      </c>
      <c r="U11" s="90" t="s">
        <v>673</v>
      </c>
      <c r="V11" s="89" t="s">
        <v>958</v>
      </c>
      <c r="W11" s="89" t="s">
        <v>959</v>
      </c>
    </row>
    <row r="12" spans="1:30" ht="152.25" customHeight="1" thickBot="1" x14ac:dyDescent="0.25">
      <c r="A12" s="109"/>
      <c r="B12" s="109"/>
      <c r="C12" s="111"/>
      <c r="D12" s="60" t="s">
        <v>562</v>
      </c>
      <c r="E12" s="75" t="s">
        <v>563</v>
      </c>
      <c r="F12" s="27" t="s">
        <v>6</v>
      </c>
      <c r="G12" s="79" t="s">
        <v>564</v>
      </c>
      <c r="H12" s="79" t="s">
        <v>564</v>
      </c>
      <c r="I12" s="79" t="s">
        <v>565</v>
      </c>
      <c r="J12" s="79" t="s">
        <v>566</v>
      </c>
      <c r="K12" s="57">
        <f>5694/5000</f>
        <v>1.1388</v>
      </c>
      <c r="L12" s="57">
        <f>5694/30000</f>
        <v>0.1898</v>
      </c>
      <c r="M12" s="73" t="s">
        <v>529</v>
      </c>
      <c r="N12" s="59" t="s">
        <v>567</v>
      </c>
      <c r="O12" s="59" t="s">
        <v>568</v>
      </c>
      <c r="P12" s="79" t="s">
        <v>564</v>
      </c>
      <c r="Q12" s="79" t="s">
        <v>960</v>
      </c>
      <c r="R12" s="79" t="s">
        <v>961</v>
      </c>
      <c r="S12" s="65">
        <f>98820/12500</f>
        <v>7.9055999999999997</v>
      </c>
      <c r="T12" s="57">
        <f>98820/30000</f>
        <v>3.294</v>
      </c>
      <c r="U12" s="91" t="s">
        <v>661</v>
      </c>
      <c r="V12" s="89" t="s">
        <v>963</v>
      </c>
      <c r="W12" s="89" t="s">
        <v>962</v>
      </c>
    </row>
    <row r="13" spans="1:30" ht="136.5" customHeight="1" thickBot="1" x14ac:dyDescent="0.25">
      <c r="A13" s="109"/>
      <c r="B13" s="109"/>
      <c r="C13" s="111"/>
      <c r="D13" s="60" t="s">
        <v>569</v>
      </c>
      <c r="E13" s="75" t="s">
        <v>570</v>
      </c>
      <c r="F13" s="27" t="s">
        <v>6</v>
      </c>
      <c r="G13" s="62" t="s">
        <v>571</v>
      </c>
      <c r="H13" s="62" t="s">
        <v>572</v>
      </c>
      <c r="I13" s="68" t="s">
        <v>573</v>
      </c>
      <c r="J13" s="68" t="s">
        <v>573</v>
      </c>
      <c r="K13" s="65" t="s">
        <v>573</v>
      </c>
      <c r="L13" s="65" t="s">
        <v>573</v>
      </c>
      <c r="M13" s="63" t="s">
        <v>508</v>
      </c>
      <c r="N13" s="59" t="s">
        <v>574</v>
      </c>
      <c r="O13" s="59" t="s">
        <v>575</v>
      </c>
      <c r="P13" s="62" t="s">
        <v>572</v>
      </c>
      <c r="Q13" s="68" t="s">
        <v>573</v>
      </c>
      <c r="R13" s="68" t="s">
        <v>573</v>
      </c>
      <c r="S13" s="65" t="s">
        <v>573</v>
      </c>
      <c r="T13" s="65" t="s">
        <v>573</v>
      </c>
      <c r="U13" s="63" t="s">
        <v>508</v>
      </c>
      <c r="V13" s="89" t="s">
        <v>964</v>
      </c>
      <c r="W13" s="89" t="s">
        <v>965</v>
      </c>
    </row>
    <row r="14" spans="1:30" ht="409.6" thickBot="1" x14ac:dyDescent="0.25">
      <c r="A14" s="109"/>
      <c r="B14" s="109"/>
      <c r="C14" s="112"/>
      <c r="D14" s="60" t="s">
        <v>576</v>
      </c>
      <c r="E14" s="61" t="s">
        <v>577</v>
      </c>
      <c r="F14" s="27" t="s">
        <v>6</v>
      </c>
      <c r="G14" s="79" t="s">
        <v>578</v>
      </c>
      <c r="H14" s="79" t="s">
        <v>578</v>
      </c>
      <c r="I14" s="79" t="s">
        <v>579</v>
      </c>
      <c r="J14" s="79" t="s">
        <v>580</v>
      </c>
      <c r="K14" s="65">
        <f>106/150</f>
        <v>0.70666666666666667</v>
      </c>
      <c r="L14" s="65">
        <f>106/600</f>
        <v>0.17666666666666667</v>
      </c>
      <c r="M14" s="58" t="s">
        <v>501</v>
      </c>
      <c r="N14" s="66" t="s">
        <v>581</v>
      </c>
      <c r="O14" s="66" t="s">
        <v>582</v>
      </c>
      <c r="P14" s="79" t="s">
        <v>578</v>
      </c>
      <c r="Q14" s="79" t="s">
        <v>966</v>
      </c>
      <c r="R14" s="79" t="s">
        <v>967</v>
      </c>
      <c r="S14" s="65">
        <f>261/300</f>
        <v>0.87</v>
      </c>
      <c r="T14" s="65">
        <f>261/600</f>
        <v>0.435</v>
      </c>
      <c r="U14" s="58" t="s">
        <v>501</v>
      </c>
      <c r="V14" s="89" t="s">
        <v>968</v>
      </c>
      <c r="W14" s="89" t="s">
        <v>969</v>
      </c>
    </row>
    <row r="15" spans="1:30" ht="241.5" customHeight="1" thickBot="1" x14ac:dyDescent="0.25">
      <c r="A15" s="109"/>
      <c r="B15" s="109"/>
      <c r="C15" s="110" t="s">
        <v>22</v>
      </c>
      <c r="D15" s="60" t="s">
        <v>583</v>
      </c>
      <c r="E15" s="75" t="s">
        <v>584</v>
      </c>
      <c r="F15" s="27" t="s">
        <v>6</v>
      </c>
      <c r="G15" s="62" t="s">
        <v>585</v>
      </c>
      <c r="H15" s="62" t="s">
        <v>585</v>
      </c>
      <c r="I15" s="62" t="s">
        <v>586</v>
      </c>
      <c r="J15" s="62" t="s">
        <v>587</v>
      </c>
      <c r="K15" s="65">
        <f>9/7</f>
        <v>1.2857142857142858</v>
      </c>
      <c r="L15" s="65">
        <f>9/97</f>
        <v>9.2783505154639179E-2</v>
      </c>
      <c r="M15" s="73" t="s">
        <v>529</v>
      </c>
      <c r="N15" s="59" t="s">
        <v>588</v>
      </c>
      <c r="O15" s="59" t="s">
        <v>589</v>
      </c>
      <c r="P15" s="62" t="s">
        <v>585</v>
      </c>
      <c r="Q15" s="62" t="s">
        <v>972</v>
      </c>
      <c r="R15" s="62" t="s">
        <v>973</v>
      </c>
      <c r="S15" s="65">
        <f>21/22</f>
        <v>0.95454545454545459</v>
      </c>
      <c r="T15" s="65">
        <f>21/97</f>
        <v>0.21649484536082475</v>
      </c>
      <c r="U15" s="63" t="s">
        <v>508</v>
      </c>
      <c r="V15" s="89" t="s">
        <v>971</v>
      </c>
      <c r="W15" s="89" t="s">
        <v>970</v>
      </c>
    </row>
    <row r="16" spans="1:30" ht="409.6" thickBot="1" x14ac:dyDescent="0.25">
      <c r="A16" s="109"/>
      <c r="B16" s="109"/>
      <c r="C16" s="111"/>
      <c r="D16" s="60" t="s">
        <v>590</v>
      </c>
      <c r="E16" s="80" t="s">
        <v>591</v>
      </c>
      <c r="F16" s="27" t="s">
        <v>592</v>
      </c>
      <c r="G16" s="56" t="s">
        <v>593</v>
      </c>
      <c r="H16" s="56" t="s">
        <v>593</v>
      </c>
      <c r="I16" s="56" t="s">
        <v>594</v>
      </c>
      <c r="J16" s="56" t="s">
        <v>595</v>
      </c>
      <c r="K16" s="65">
        <f>21/16</f>
        <v>1.3125</v>
      </c>
      <c r="L16" s="65">
        <f>21/69</f>
        <v>0.30434782608695654</v>
      </c>
      <c r="M16" s="73" t="s">
        <v>529</v>
      </c>
      <c r="N16" s="74" t="s">
        <v>596</v>
      </c>
      <c r="O16" s="74" t="s">
        <v>597</v>
      </c>
      <c r="P16" s="56" t="s">
        <v>593</v>
      </c>
      <c r="Q16" s="56" t="s">
        <v>995</v>
      </c>
      <c r="R16" s="56" t="s">
        <v>995</v>
      </c>
      <c r="S16" s="65">
        <f>42/42</f>
        <v>1</v>
      </c>
      <c r="T16" s="65">
        <f>42/69</f>
        <v>0.60869565217391308</v>
      </c>
      <c r="U16" s="63" t="s">
        <v>508</v>
      </c>
      <c r="V16" s="89" t="s">
        <v>993</v>
      </c>
      <c r="W16" s="89" t="s">
        <v>994</v>
      </c>
    </row>
    <row r="17" spans="1:23" ht="409.6" thickBot="1" x14ac:dyDescent="0.25">
      <c r="A17" s="109"/>
      <c r="B17" s="109"/>
      <c r="C17" s="111"/>
      <c r="D17" s="60" t="s">
        <v>598</v>
      </c>
      <c r="E17" s="75" t="s">
        <v>599</v>
      </c>
      <c r="F17" s="27" t="s">
        <v>592</v>
      </c>
      <c r="G17" s="79" t="s">
        <v>600</v>
      </c>
      <c r="H17" s="79" t="s">
        <v>600</v>
      </c>
      <c r="I17" s="79" t="s">
        <v>601</v>
      </c>
      <c r="J17" s="79" t="s">
        <v>602</v>
      </c>
      <c r="K17" s="65">
        <f>32/51</f>
        <v>0.62745098039215685</v>
      </c>
      <c r="L17" s="65">
        <f>32/200</f>
        <v>0.16</v>
      </c>
      <c r="M17" s="68" t="s">
        <v>501</v>
      </c>
      <c r="N17" s="74" t="s">
        <v>603</v>
      </c>
      <c r="O17" s="59" t="s">
        <v>604</v>
      </c>
      <c r="P17" s="79" t="s">
        <v>600</v>
      </c>
      <c r="Q17" s="79" t="s">
        <v>991</v>
      </c>
      <c r="R17" s="79" t="s">
        <v>992</v>
      </c>
      <c r="S17" s="65">
        <f>61/119</f>
        <v>0.51260504201680668</v>
      </c>
      <c r="T17" s="65">
        <f>61/200</f>
        <v>0.30499999999999999</v>
      </c>
      <c r="U17" s="68" t="s">
        <v>501</v>
      </c>
      <c r="V17" s="89" t="s">
        <v>989</v>
      </c>
      <c r="W17" s="89" t="s">
        <v>990</v>
      </c>
    </row>
    <row r="18" spans="1:23" ht="304.5" customHeight="1" thickBot="1" x14ac:dyDescent="0.25">
      <c r="A18" s="109"/>
      <c r="B18" s="109"/>
      <c r="C18" s="111"/>
      <c r="D18" s="60" t="s">
        <v>605</v>
      </c>
      <c r="E18" s="75" t="s">
        <v>606</v>
      </c>
      <c r="F18" s="27" t="s">
        <v>592</v>
      </c>
      <c r="G18" s="79" t="s">
        <v>607</v>
      </c>
      <c r="H18" s="79" t="s">
        <v>607</v>
      </c>
      <c r="I18" s="68" t="s">
        <v>573</v>
      </c>
      <c r="J18" s="68" t="s">
        <v>573</v>
      </c>
      <c r="K18" s="65" t="s">
        <v>573</v>
      </c>
      <c r="L18" s="65" t="s">
        <v>573</v>
      </c>
      <c r="M18" s="63" t="s">
        <v>508</v>
      </c>
      <c r="N18" s="59" t="s">
        <v>608</v>
      </c>
      <c r="O18" s="59" t="s">
        <v>609</v>
      </c>
      <c r="P18" s="79" t="s">
        <v>607</v>
      </c>
      <c r="Q18" s="79" t="s">
        <v>988</v>
      </c>
      <c r="R18" s="79" t="s">
        <v>988</v>
      </c>
      <c r="S18" s="65">
        <f>1/1</f>
        <v>1</v>
      </c>
      <c r="T18" s="65">
        <f>1/4</f>
        <v>0.25</v>
      </c>
      <c r="U18" s="63" t="s">
        <v>508</v>
      </c>
      <c r="V18" s="89" t="s">
        <v>986</v>
      </c>
      <c r="W18" s="89" t="s">
        <v>987</v>
      </c>
    </row>
    <row r="19" spans="1:23" ht="408" customHeight="1" thickBot="1" x14ac:dyDescent="0.25">
      <c r="A19" s="109"/>
      <c r="B19" s="109"/>
      <c r="C19" s="111"/>
      <c r="D19" s="60" t="s">
        <v>610</v>
      </c>
      <c r="E19" s="75" t="s">
        <v>611</v>
      </c>
      <c r="F19" s="27" t="s">
        <v>26</v>
      </c>
      <c r="G19" s="79" t="s">
        <v>612</v>
      </c>
      <c r="H19" s="79" t="s">
        <v>612</v>
      </c>
      <c r="I19" s="79" t="s">
        <v>613</v>
      </c>
      <c r="J19" s="79" t="s">
        <v>613</v>
      </c>
      <c r="K19" s="56">
        <f>2/2</f>
        <v>1</v>
      </c>
      <c r="L19" s="65">
        <f>(2/2)/4</f>
        <v>0.25</v>
      </c>
      <c r="M19" s="63" t="s">
        <v>508</v>
      </c>
      <c r="N19" s="74" t="s">
        <v>614</v>
      </c>
      <c r="O19" s="74" t="s">
        <v>615</v>
      </c>
      <c r="P19" s="79" t="s">
        <v>612</v>
      </c>
      <c r="Q19" s="79" t="s">
        <v>612</v>
      </c>
      <c r="R19" s="79" t="s">
        <v>612</v>
      </c>
      <c r="S19" s="56">
        <f>3/3</f>
        <v>1</v>
      </c>
      <c r="T19" s="65">
        <f>3/3</f>
        <v>1</v>
      </c>
      <c r="U19" s="63" t="s">
        <v>508</v>
      </c>
      <c r="V19" s="89" t="s">
        <v>985</v>
      </c>
      <c r="W19" s="89" t="s">
        <v>984</v>
      </c>
    </row>
    <row r="20" spans="1:23" ht="228" customHeight="1" thickBot="1" x14ac:dyDescent="0.25">
      <c r="A20" s="109"/>
      <c r="B20" s="109"/>
      <c r="C20" s="112"/>
      <c r="D20" s="60" t="s">
        <v>616</v>
      </c>
      <c r="E20" s="75" t="s">
        <v>617</v>
      </c>
      <c r="F20" s="27" t="s">
        <v>6</v>
      </c>
      <c r="G20" s="79" t="s">
        <v>618</v>
      </c>
      <c r="H20" s="79" t="s">
        <v>618</v>
      </c>
      <c r="I20" s="68" t="s">
        <v>573</v>
      </c>
      <c r="J20" s="68" t="s">
        <v>573</v>
      </c>
      <c r="K20" s="65" t="s">
        <v>573</v>
      </c>
      <c r="L20" s="65" t="s">
        <v>573</v>
      </c>
      <c r="M20" s="63" t="s">
        <v>508</v>
      </c>
      <c r="N20" s="74" t="s">
        <v>619</v>
      </c>
      <c r="O20" s="74" t="s">
        <v>620</v>
      </c>
      <c r="P20" s="79" t="s">
        <v>618</v>
      </c>
      <c r="Q20" s="79" t="s">
        <v>976</v>
      </c>
      <c r="R20" s="79" t="s">
        <v>977</v>
      </c>
      <c r="S20" s="65">
        <f>331/200</f>
        <v>1.655</v>
      </c>
      <c r="T20" s="65">
        <f>331/846</f>
        <v>0.39125295508274233</v>
      </c>
      <c r="U20" s="91" t="s">
        <v>661</v>
      </c>
      <c r="V20" s="89" t="s">
        <v>974</v>
      </c>
      <c r="W20" s="89" t="s">
        <v>975</v>
      </c>
    </row>
    <row r="21" spans="1:23" ht="409.6" thickBot="1" x14ac:dyDescent="0.25">
      <c r="A21" s="109"/>
      <c r="B21" s="109"/>
      <c r="C21" s="81" t="s">
        <v>23</v>
      </c>
      <c r="D21" s="82" t="s">
        <v>621</v>
      </c>
      <c r="E21" s="80" t="s">
        <v>622</v>
      </c>
      <c r="F21" s="27" t="s">
        <v>623</v>
      </c>
      <c r="G21" s="68" t="s">
        <v>624</v>
      </c>
      <c r="H21" s="68" t="s">
        <v>624</v>
      </c>
      <c r="I21" s="68" t="s">
        <v>625</v>
      </c>
      <c r="J21" s="68" t="s">
        <v>625</v>
      </c>
      <c r="K21" s="65">
        <f t="shared" ref="K21" si="0">IFERROR(1/1,0)</f>
        <v>1</v>
      </c>
      <c r="L21" s="65">
        <v>0.1</v>
      </c>
      <c r="M21" s="63" t="s">
        <v>508</v>
      </c>
      <c r="N21" s="74" t="s">
        <v>626</v>
      </c>
      <c r="O21" s="74" t="s">
        <v>627</v>
      </c>
      <c r="P21" s="68" t="s">
        <v>624</v>
      </c>
      <c r="Q21" s="68" t="s">
        <v>678</v>
      </c>
      <c r="R21" s="68" t="s">
        <v>678</v>
      </c>
      <c r="S21" s="65">
        <f t="shared" ref="S21" si="1">IFERROR(1/1,0)</f>
        <v>1</v>
      </c>
      <c r="T21" s="65">
        <v>0.4</v>
      </c>
      <c r="U21" s="90" t="s">
        <v>673</v>
      </c>
      <c r="V21" s="89" t="s">
        <v>679</v>
      </c>
      <c r="W21" s="89" t="s">
        <v>680</v>
      </c>
    </row>
    <row r="22" spans="1:23" ht="409.6" thickBot="1" x14ac:dyDescent="0.25">
      <c r="A22" s="113" t="s">
        <v>17</v>
      </c>
      <c r="B22" s="109" t="s">
        <v>628</v>
      </c>
      <c r="C22" s="114" t="s">
        <v>24</v>
      </c>
      <c r="D22" s="60" t="s">
        <v>629</v>
      </c>
      <c r="E22" s="61" t="s">
        <v>630</v>
      </c>
      <c r="F22" s="27" t="s">
        <v>13</v>
      </c>
      <c r="G22" s="62" t="s">
        <v>631</v>
      </c>
      <c r="H22" s="62" t="s">
        <v>631</v>
      </c>
      <c r="I22" s="62" t="s">
        <v>631</v>
      </c>
      <c r="J22" s="62" t="s">
        <v>632</v>
      </c>
      <c r="K22" s="65">
        <f>100/90</f>
        <v>1.1111111111111112</v>
      </c>
      <c r="L22" s="65">
        <f>100/90</f>
        <v>1.1111111111111112</v>
      </c>
      <c r="M22" s="73" t="s">
        <v>529</v>
      </c>
      <c r="N22" s="59" t="s">
        <v>633</v>
      </c>
      <c r="O22" s="74" t="s">
        <v>634</v>
      </c>
      <c r="P22" s="62" t="s">
        <v>631</v>
      </c>
      <c r="Q22" s="62" t="s">
        <v>631</v>
      </c>
      <c r="R22" s="62" t="s">
        <v>632</v>
      </c>
      <c r="S22" s="65">
        <f>100/90</f>
        <v>1.1111111111111112</v>
      </c>
      <c r="T22" s="65" t="s">
        <v>573</v>
      </c>
      <c r="U22" s="73" t="s">
        <v>529</v>
      </c>
      <c r="V22" s="89" t="s">
        <v>982</v>
      </c>
      <c r="W22" s="89" t="s">
        <v>983</v>
      </c>
    </row>
    <row r="23" spans="1:23" ht="169.5" customHeight="1" thickBot="1" x14ac:dyDescent="0.25">
      <c r="A23" s="113"/>
      <c r="B23" s="109"/>
      <c r="C23" s="115"/>
      <c r="D23" s="82" t="s">
        <v>635</v>
      </c>
      <c r="E23" s="83" t="s">
        <v>636</v>
      </c>
      <c r="F23" s="27" t="s">
        <v>13</v>
      </c>
      <c r="G23" s="56" t="s">
        <v>637</v>
      </c>
      <c r="H23" s="56" t="s">
        <v>637</v>
      </c>
      <c r="I23" s="56" t="s">
        <v>638</v>
      </c>
      <c r="J23" s="56" t="s">
        <v>639</v>
      </c>
      <c r="K23" s="56">
        <f>43.75/6.25</f>
        <v>7</v>
      </c>
      <c r="L23" s="56">
        <f>43.75/80</f>
        <v>0.546875</v>
      </c>
      <c r="M23" s="73" t="s">
        <v>529</v>
      </c>
      <c r="N23" s="74" t="s">
        <v>640</v>
      </c>
      <c r="O23" s="74" t="s">
        <v>641</v>
      </c>
      <c r="P23" s="56" t="s">
        <v>637</v>
      </c>
      <c r="Q23" s="56" t="s">
        <v>980</v>
      </c>
      <c r="R23" s="56" t="s">
        <v>981</v>
      </c>
      <c r="S23" s="56">
        <f>62.5/31.25</f>
        <v>2</v>
      </c>
      <c r="T23" s="56" t="s">
        <v>573</v>
      </c>
      <c r="U23" s="73" t="s">
        <v>529</v>
      </c>
      <c r="V23" s="89" t="s">
        <v>979</v>
      </c>
      <c r="W23" s="89" t="s">
        <v>978</v>
      </c>
    </row>
    <row r="24" spans="1:23" ht="409.6" thickBot="1" x14ac:dyDescent="0.25">
      <c r="A24" s="113"/>
      <c r="B24" s="109"/>
      <c r="C24" s="116" t="s">
        <v>25</v>
      </c>
      <c r="D24" s="60" t="s">
        <v>642</v>
      </c>
      <c r="E24" s="75" t="s">
        <v>643</v>
      </c>
      <c r="F24" s="27" t="s">
        <v>27</v>
      </c>
      <c r="G24" s="62" t="s">
        <v>644</v>
      </c>
      <c r="H24" s="62" t="s">
        <v>644</v>
      </c>
      <c r="I24" s="62" t="s">
        <v>645</v>
      </c>
      <c r="J24" s="62" t="s">
        <v>646</v>
      </c>
      <c r="K24" s="65">
        <f>2/1</f>
        <v>2</v>
      </c>
      <c r="L24" s="65">
        <f>2/5</f>
        <v>0.4</v>
      </c>
      <c r="M24" s="73" t="s">
        <v>529</v>
      </c>
      <c r="N24" s="59" t="s">
        <v>647</v>
      </c>
      <c r="O24" s="59" t="s">
        <v>648</v>
      </c>
      <c r="P24" s="62" t="s">
        <v>644</v>
      </c>
      <c r="Q24" s="62" t="s">
        <v>672</v>
      </c>
      <c r="R24" s="62" t="s">
        <v>672</v>
      </c>
      <c r="S24" s="65">
        <f>2/2</f>
        <v>1</v>
      </c>
      <c r="T24" s="65">
        <f>2/5</f>
        <v>0.4</v>
      </c>
      <c r="U24" s="63" t="s">
        <v>673</v>
      </c>
      <c r="V24" s="89" t="s">
        <v>656</v>
      </c>
      <c r="W24" s="89" t="s">
        <v>657</v>
      </c>
    </row>
    <row r="25" spans="1:23" ht="409.6" thickBot="1" x14ac:dyDescent="0.25">
      <c r="A25" s="113"/>
      <c r="B25" s="109"/>
      <c r="C25" s="117"/>
      <c r="D25" s="60" t="s">
        <v>649</v>
      </c>
      <c r="E25" s="61" t="s">
        <v>650</v>
      </c>
      <c r="F25" s="53" t="s">
        <v>651</v>
      </c>
      <c r="G25" s="84" t="s">
        <v>652</v>
      </c>
      <c r="H25" s="84" t="s">
        <v>652</v>
      </c>
      <c r="I25" s="68" t="s">
        <v>653</v>
      </c>
      <c r="J25" s="68" t="s">
        <v>653</v>
      </c>
      <c r="K25" s="65">
        <v>1</v>
      </c>
      <c r="L25" s="65">
        <v>0.2</v>
      </c>
      <c r="M25" s="63" t="s">
        <v>508</v>
      </c>
      <c r="N25" s="59" t="s">
        <v>654</v>
      </c>
      <c r="O25" s="59" t="s">
        <v>676</v>
      </c>
      <c r="P25" s="84" t="s">
        <v>652</v>
      </c>
      <c r="Q25" s="68" t="s">
        <v>752</v>
      </c>
      <c r="R25" s="68" t="s">
        <v>674</v>
      </c>
      <c r="S25" s="65">
        <v>1</v>
      </c>
      <c r="T25" s="65">
        <v>0.5</v>
      </c>
      <c r="U25" s="90" t="s">
        <v>673</v>
      </c>
      <c r="V25" s="89" t="s">
        <v>675</v>
      </c>
      <c r="W25" s="89" t="s">
        <v>677</v>
      </c>
    </row>
    <row r="26" spans="1:23" ht="12.75" customHeight="1" x14ac:dyDescent="0.2">
      <c r="G26" s="85"/>
      <c r="H26" s="86"/>
      <c r="M26" s="87"/>
      <c r="N26" s="88"/>
      <c r="O26" s="88"/>
      <c r="P26" s="92"/>
      <c r="Q26" s="92"/>
      <c r="R26" s="92"/>
      <c r="S26" s="92"/>
      <c r="T26" s="92"/>
      <c r="U26" s="92"/>
      <c r="V26" s="92"/>
      <c r="W26" s="92"/>
    </row>
    <row r="27" spans="1:23" ht="12.75" customHeight="1" x14ac:dyDescent="0.2">
      <c r="G27" s="85"/>
      <c r="H27" s="86"/>
      <c r="M27" s="87"/>
      <c r="N27" s="88"/>
      <c r="O27" s="88"/>
      <c r="P27" s="92"/>
      <c r="Q27" s="92"/>
      <c r="R27" s="92"/>
      <c r="S27" s="92"/>
      <c r="T27" s="92"/>
      <c r="U27" s="92"/>
      <c r="V27" s="92"/>
      <c r="W27" s="92"/>
    </row>
    <row r="28" spans="1:23" ht="12.75" customHeight="1" x14ac:dyDescent="0.2">
      <c r="G28" s="85"/>
      <c r="H28" s="86"/>
      <c r="M28" s="87"/>
      <c r="N28" s="88"/>
      <c r="O28" s="88"/>
      <c r="P28" s="92"/>
      <c r="Q28" s="92"/>
      <c r="R28" s="92"/>
      <c r="S28" s="92"/>
      <c r="T28" s="92"/>
      <c r="U28" s="92"/>
      <c r="V28" s="92"/>
      <c r="W28" s="92"/>
    </row>
    <row r="29" spans="1:23" ht="12.75" customHeight="1" x14ac:dyDescent="0.2">
      <c r="G29" s="85"/>
      <c r="H29" s="86"/>
      <c r="M29" s="87"/>
      <c r="N29" s="88"/>
      <c r="O29" s="88"/>
      <c r="P29" s="92"/>
      <c r="Q29" s="92"/>
      <c r="R29" s="92"/>
      <c r="S29" s="92"/>
      <c r="T29" s="92"/>
      <c r="U29" s="92"/>
      <c r="V29" s="92"/>
      <c r="W29" s="92"/>
    </row>
    <row r="30" spans="1:23" ht="12.75" customHeight="1" x14ac:dyDescent="0.2">
      <c r="G30" s="85"/>
      <c r="H30" s="86"/>
      <c r="M30" s="87"/>
      <c r="N30" s="88"/>
      <c r="O30" s="88"/>
      <c r="P30" s="92"/>
      <c r="Q30" s="92"/>
      <c r="R30" s="92"/>
      <c r="S30" s="92"/>
      <c r="T30" s="92"/>
      <c r="U30" s="92"/>
      <c r="V30" s="92"/>
      <c r="W30" s="92"/>
    </row>
    <row r="31" spans="1:23" ht="12.75" customHeight="1" x14ac:dyDescent="0.2">
      <c r="G31" s="85"/>
      <c r="H31" s="86"/>
      <c r="M31" s="87"/>
      <c r="N31" s="88"/>
      <c r="O31" s="88"/>
      <c r="P31" s="92"/>
      <c r="Q31" s="92"/>
      <c r="R31" s="92"/>
      <c r="S31" s="92"/>
      <c r="T31" s="92"/>
      <c r="U31" s="92"/>
      <c r="V31" s="92"/>
      <c r="W31" s="92"/>
    </row>
    <row r="32" spans="1:23" ht="12.75" customHeight="1" x14ac:dyDescent="0.2">
      <c r="G32" s="85"/>
      <c r="H32" s="86"/>
      <c r="M32" s="87"/>
      <c r="N32" s="88"/>
      <c r="O32" s="88"/>
      <c r="P32" s="92"/>
      <c r="Q32" s="92"/>
      <c r="R32" s="92"/>
      <c r="S32" s="92"/>
      <c r="T32" s="92"/>
      <c r="U32" s="92"/>
      <c r="V32" s="92"/>
      <c r="W32" s="92"/>
    </row>
    <row r="33" spans="7:23" ht="12.75" customHeight="1" x14ac:dyDescent="0.2">
      <c r="G33" s="85"/>
      <c r="H33" s="86"/>
      <c r="M33" s="87"/>
      <c r="N33" s="88"/>
      <c r="O33" s="88"/>
      <c r="P33" s="92"/>
      <c r="Q33" s="92"/>
      <c r="R33" s="92"/>
      <c r="S33" s="92"/>
      <c r="T33" s="92"/>
      <c r="U33" s="92"/>
      <c r="V33" s="92"/>
      <c r="W33" s="92"/>
    </row>
    <row r="34" spans="7:23" ht="12.75" customHeight="1" x14ac:dyDescent="0.2">
      <c r="G34" s="85"/>
      <c r="H34" s="86"/>
      <c r="M34" s="87"/>
      <c r="N34" s="88"/>
      <c r="O34" s="88"/>
      <c r="P34" s="92"/>
      <c r="Q34" s="92"/>
      <c r="R34" s="92"/>
      <c r="S34" s="92"/>
      <c r="T34" s="92"/>
      <c r="U34" s="92"/>
      <c r="V34" s="92"/>
      <c r="W34" s="92"/>
    </row>
    <row r="35" spans="7:23" ht="12.75" customHeight="1" x14ac:dyDescent="0.2">
      <c r="G35" s="85"/>
      <c r="H35" s="86"/>
      <c r="M35" s="87"/>
      <c r="N35" s="88"/>
      <c r="O35" s="88"/>
      <c r="P35" s="92"/>
      <c r="Q35" s="92"/>
      <c r="R35" s="92"/>
      <c r="S35" s="92"/>
      <c r="T35" s="92"/>
      <c r="U35" s="92"/>
      <c r="V35" s="92"/>
      <c r="W35" s="92"/>
    </row>
    <row r="36" spans="7:23" ht="12.75" customHeight="1" x14ac:dyDescent="0.2">
      <c r="G36" s="85"/>
      <c r="H36" s="86"/>
      <c r="M36" s="87"/>
      <c r="N36" s="88"/>
      <c r="O36" s="88"/>
      <c r="P36" s="92"/>
      <c r="Q36" s="92"/>
      <c r="R36" s="92"/>
      <c r="S36" s="92"/>
      <c r="T36" s="92"/>
      <c r="U36" s="92"/>
      <c r="V36" s="92"/>
      <c r="W36" s="92"/>
    </row>
    <row r="37" spans="7:23" ht="12.75" customHeight="1" x14ac:dyDescent="0.2">
      <c r="G37" s="85"/>
      <c r="H37" s="86"/>
      <c r="M37" s="87"/>
      <c r="N37" s="88"/>
      <c r="O37" s="88"/>
      <c r="P37" s="92"/>
      <c r="Q37" s="92"/>
      <c r="R37" s="92"/>
      <c r="S37" s="92"/>
      <c r="T37" s="92"/>
      <c r="U37" s="92"/>
      <c r="V37" s="92"/>
      <c r="W37" s="92"/>
    </row>
    <row r="38" spans="7:23" ht="12.75" customHeight="1" x14ac:dyDescent="0.2">
      <c r="G38" s="85"/>
      <c r="H38" s="86"/>
      <c r="M38" s="87"/>
      <c r="N38" s="88"/>
      <c r="O38" s="88"/>
      <c r="P38" s="92"/>
      <c r="Q38" s="92"/>
      <c r="R38" s="92"/>
      <c r="S38" s="92"/>
      <c r="T38" s="92"/>
      <c r="U38" s="92"/>
      <c r="V38" s="92"/>
      <c r="W38" s="92"/>
    </row>
    <row r="39" spans="7:23" ht="12.75" customHeight="1" x14ac:dyDescent="0.2">
      <c r="G39" s="85"/>
      <c r="H39" s="86"/>
      <c r="M39" s="87"/>
      <c r="N39" s="88"/>
      <c r="O39" s="88"/>
      <c r="P39" s="92"/>
      <c r="Q39" s="92"/>
      <c r="R39" s="92"/>
      <c r="S39" s="92"/>
      <c r="T39" s="92"/>
      <c r="U39" s="92"/>
      <c r="V39" s="92"/>
      <c r="W39" s="92"/>
    </row>
    <row r="40" spans="7:23" ht="12.75" customHeight="1" x14ac:dyDescent="0.2">
      <c r="G40" s="85"/>
      <c r="H40" s="86"/>
      <c r="M40" s="87"/>
      <c r="N40" s="88"/>
      <c r="O40" s="88"/>
      <c r="P40" s="92"/>
      <c r="Q40" s="92"/>
      <c r="R40" s="92"/>
      <c r="S40" s="92"/>
      <c r="T40" s="92"/>
      <c r="U40" s="92"/>
      <c r="V40" s="92"/>
      <c r="W40" s="92"/>
    </row>
    <row r="41" spans="7:23" ht="12.75" customHeight="1" x14ac:dyDescent="0.2">
      <c r="G41" s="85"/>
      <c r="H41" s="86"/>
      <c r="M41" s="87"/>
      <c r="N41" s="88"/>
      <c r="O41" s="88"/>
      <c r="P41" s="92"/>
      <c r="Q41" s="92"/>
      <c r="R41" s="92"/>
      <c r="S41" s="92"/>
      <c r="T41" s="92"/>
      <c r="U41" s="92"/>
      <c r="V41" s="92"/>
      <c r="W41" s="92"/>
    </row>
    <row r="42" spans="7:23" ht="12.75" customHeight="1" x14ac:dyDescent="0.2">
      <c r="G42" s="85"/>
      <c r="H42" s="86"/>
      <c r="M42" s="87"/>
      <c r="N42" s="88"/>
      <c r="O42" s="88"/>
      <c r="P42" s="92"/>
      <c r="Q42" s="92"/>
      <c r="R42" s="92"/>
      <c r="S42" s="92"/>
      <c r="T42" s="92"/>
      <c r="U42" s="92"/>
      <c r="V42" s="92"/>
      <c r="W42" s="92"/>
    </row>
    <row r="43" spans="7:23" ht="12.75" customHeight="1" x14ac:dyDescent="0.2">
      <c r="G43" s="85"/>
      <c r="H43" s="86"/>
      <c r="M43" s="87"/>
      <c r="N43" s="88"/>
      <c r="O43" s="88"/>
      <c r="P43" s="92"/>
      <c r="Q43" s="92"/>
      <c r="R43" s="92"/>
      <c r="S43" s="92"/>
      <c r="T43" s="92"/>
      <c r="U43" s="92"/>
      <c r="V43" s="92"/>
      <c r="W43" s="92"/>
    </row>
    <row r="44" spans="7:23" ht="12.75" customHeight="1" x14ac:dyDescent="0.2">
      <c r="G44" s="85"/>
      <c r="H44" s="86"/>
      <c r="M44" s="87"/>
      <c r="N44" s="88"/>
      <c r="O44" s="88"/>
      <c r="P44" s="92"/>
      <c r="Q44" s="92"/>
      <c r="R44" s="92"/>
      <c r="S44" s="92"/>
      <c r="T44" s="92"/>
      <c r="U44" s="92"/>
      <c r="V44" s="92"/>
      <c r="W44" s="92"/>
    </row>
    <row r="45" spans="7:23" ht="12.75" customHeight="1" x14ac:dyDescent="0.2">
      <c r="G45" s="85"/>
      <c r="H45" s="86"/>
      <c r="M45" s="87"/>
      <c r="N45" s="88"/>
      <c r="O45" s="88"/>
      <c r="P45" s="92"/>
      <c r="Q45" s="92"/>
      <c r="R45" s="92"/>
      <c r="S45" s="92"/>
      <c r="T45" s="92"/>
      <c r="U45" s="92"/>
      <c r="V45" s="92"/>
      <c r="W45" s="92"/>
    </row>
    <row r="46" spans="7:23" ht="12.75" customHeight="1" x14ac:dyDescent="0.2">
      <c r="G46" s="85"/>
      <c r="H46" s="86"/>
      <c r="M46" s="87"/>
      <c r="N46" s="88"/>
      <c r="O46" s="88"/>
      <c r="P46" s="92"/>
      <c r="Q46" s="92"/>
      <c r="R46" s="92"/>
      <c r="S46" s="92"/>
      <c r="T46" s="92"/>
      <c r="U46" s="92"/>
      <c r="V46" s="92"/>
      <c r="W46" s="92"/>
    </row>
    <row r="47" spans="7:23" ht="12.75" customHeight="1" x14ac:dyDescent="0.2">
      <c r="G47" s="85"/>
      <c r="H47" s="86"/>
      <c r="M47" s="87"/>
      <c r="N47" s="88"/>
      <c r="O47" s="88"/>
      <c r="P47" s="92"/>
      <c r="Q47" s="92"/>
      <c r="R47" s="92"/>
      <c r="S47" s="92"/>
      <c r="T47" s="92"/>
      <c r="U47" s="92"/>
      <c r="V47" s="92"/>
      <c r="W47" s="92"/>
    </row>
    <row r="48" spans="7:23" ht="12.75" customHeight="1" x14ac:dyDescent="0.2">
      <c r="G48" s="85"/>
      <c r="H48" s="86"/>
      <c r="M48" s="87"/>
      <c r="N48" s="88"/>
      <c r="O48" s="88"/>
      <c r="P48" s="92"/>
      <c r="Q48" s="92"/>
      <c r="R48" s="92"/>
      <c r="S48" s="92"/>
      <c r="T48" s="92"/>
      <c r="U48" s="92"/>
      <c r="V48" s="92"/>
      <c r="W48" s="92"/>
    </row>
    <row r="49" spans="7:23" ht="12.75" customHeight="1" x14ac:dyDescent="0.2">
      <c r="G49" s="85"/>
      <c r="H49" s="86"/>
      <c r="M49" s="87"/>
      <c r="N49" s="88"/>
      <c r="O49" s="88"/>
      <c r="P49" s="92"/>
      <c r="Q49" s="92"/>
      <c r="R49" s="92"/>
      <c r="S49" s="92"/>
      <c r="T49" s="92"/>
      <c r="U49" s="92"/>
      <c r="V49" s="92"/>
      <c r="W49" s="92"/>
    </row>
    <row r="50" spans="7:23" ht="12.75" customHeight="1" x14ac:dyDescent="0.2">
      <c r="G50" s="85"/>
      <c r="H50" s="86"/>
      <c r="M50" s="87"/>
      <c r="N50" s="88"/>
      <c r="O50" s="88"/>
      <c r="P50" s="92"/>
      <c r="Q50" s="92"/>
      <c r="R50" s="92"/>
      <c r="S50" s="92"/>
      <c r="T50" s="92"/>
      <c r="U50" s="92"/>
      <c r="V50" s="92"/>
      <c r="W50" s="92"/>
    </row>
    <row r="51" spans="7:23" ht="12.75" customHeight="1" x14ac:dyDescent="0.2">
      <c r="G51" s="85"/>
      <c r="H51" s="86"/>
      <c r="M51" s="87"/>
      <c r="N51" s="88"/>
      <c r="O51" s="88"/>
      <c r="P51" s="92"/>
      <c r="Q51" s="92"/>
      <c r="R51" s="92"/>
      <c r="S51" s="92"/>
      <c r="T51" s="92"/>
      <c r="U51" s="92"/>
      <c r="V51" s="92"/>
      <c r="W51" s="92"/>
    </row>
    <row r="52" spans="7:23" ht="12.75" customHeight="1" x14ac:dyDescent="0.2">
      <c r="G52" s="85"/>
      <c r="H52" s="86"/>
      <c r="M52" s="87"/>
      <c r="N52" s="88"/>
      <c r="O52" s="88"/>
      <c r="P52" s="92"/>
      <c r="Q52" s="92"/>
      <c r="R52" s="92"/>
      <c r="S52" s="92"/>
      <c r="T52" s="92"/>
      <c r="U52" s="92"/>
      <c r="V52" s="92"/>
      <c r="W52" s="92"/>
    </row>
    <row r="53" spans="7:23" ht="12.75" customHeight="1" x14ac:dyDescent="0.2">
      <c r="G53" s="85"/>
      <c r="H53" s="86"/>
      <c r="M53" s="87"/>
      <c r="N53" s="88"/>
      <c r="O53" s="88"/>
      <c r="P53" s="92"/>
      <c r="Q53" s="92"/>
      <c r="R53" s="92"/>
      <c r="S53" s="92"/>
      <c r="T53" s="92"/>
      <c r="U53" s="92"/>
      <c r="V53" s="92"/>
      <c r="W53" s="92"/>
    </row>
    <row r="54" spans="7:23" ht="12.75" customHeight="1" x14ac:dyDescent="0.2">
      <c r="G54" s="85"/>
      <c r="H54" s="86"/>
      <c r="M54" s="87"/>
      <c r="N54" s="88"/>
      <c r="O54" s="88"/>
      <c r="P54" s="92"/>
      <c r="Q54" s="92"/>
      <c r="R54" s="92"/>
      <c r="S54" s="92"/>
      <c r="T54" s="92"/>
      <c r="U54" s="92"/>
      <c r="V54" s="92"/>
      <c r="W54" s="92"/>
    </row>
    <row r="55" spans="7:23" ht="12.75" customHeight="1" x14ac:dyDescent="0.2">
      <c r="G55" s="85"/>
      <c r="H55" s="86"/>
      <c r="M55" s="87"/>
      <c r="N55" s="88"/>
      <c r="O55" s="88"/>
      <c r="P55" s="92"/>
      <c r="Q55" s="92"/>
      <c r="R55" s="92"/>
      <c r="S55" s="92"/>
      <c r="T55" s="92"/>
      <c r="U55" s="92"/>
      <c r="V55" s="92"/>
      <c r="W55" s="92"/>
    </row>
    <row r="56" spans="7:23" ht="12.75" customHeight="1" x14ac:dyDescent="0.2">
      <c r="G56" s="85"/>
      <c r="H56" s="86"/>
      <c r="M56" s="87"/>
      <c r="N56" s="88"/>
      <c r="O56" s="88"/>
      <c r="P56" s="92"/>
      <c r="Q56" s="92"/>
      <c r="R56" s="92"/>
      <c r="S56" s="92"/>
      <c r="T56" s="92"/>
      <c r="U56" s="92"/>
      <c r="V56" s="92"/>
      <c r="W56" s="92"/>
    </row>
    <row r="57" spans="7:23" ht="12.75" customHeight="1" x14ac:dyDescent="0.2">
      <c r="G57" s="85"/>
      <c r="H57" s="86"/>
      <c r="M57" s="87"/>
      <c r="N57" s="88"/>
      <c r="O57" s="88"/>
      <c r="P57" s="92"/>
      <c r="Q57" s="92"/>
      <c r="R57" s="92"/>
      <c r="S57" s="92"/>
      <c r="T57" s="92"/>
      <c r="U57" s="92"/>
      <c r="V57" s="92"/>
      <c r="W57" s="92"/>
    </row>
    <row r="58" spans="7:23" ht="12.75" customHeight="1" x14ac:dyDescent="0.2">
      <c r="G58" s="85"/>
      <c r="H58" s="86"/>
      <c r="M58" s="87"/>
      <c r="N58" s="88"/>
      <c r="O58" s="88"/>
      <c r="P58" s="92"/>
      <c r="Q58" s="92"/>
      <c r="R58" s="92"/>
      <c r="S58" s="92"/>
      <c r="T58" s="92"/>
      <c r="U58" s="92"/>
      <c r="V58" s="92"/>
      <c r="W58" s="92"/>
    </row>
    <row r="59" spans="7:23" ht="12.75" customHeight="1" x14ac:dyDescent="0.2">
      <c r="G59" s="85"/>
      <c r="H59" s="86"/>
      <c r="M59" s="87"/>
      <c r="N59" s="88"/>
      <c r="O59" s="88"/>
      <c r="P59" s="92"/>
      <c r="Q59" s="92"/>
      <c r="R59" s="92"/>
      <c r="S59" s="92"/>
      <c r="T59" s="92"/>
      <c r="U59" s="92"/>
      <c r="V59" s="92"/>
      <c r="W59" s="92"/>
    </row>
    <row r="60" spans="7:23" ht="12.75" customHeight="1" x14ac:dyDescent="0.2">
      <c r="G60" s="85"/>
      <c r="H60" s="86"/>
      <c r="M60" s="87"/>
      <c r="N60" s="88"/>
      <c r="O60" s="88"/>
      <c r="P60" s="92"/>
      <c r="Q60" s="92"/>
      <c r="R60" s="92"/>
      <c r="S60" s="92"/>
      <c r="T60" s="92"/>
      <c r="U60" s="92"/>
      <c r="V60" s="92"/>
      <c r="W60" s="92"/>
    </row>
    <row r="61" spans="7:23" ht="12.75" customHeight="1" x14ac:dyDescent="0.2">
      <c r="G61" s="85"/>
      <c r="H61" s="86"/>
      <c r="M61" s="87"/>
      <c r="N61" s="88"/>
      <c r="O61" s="88"/>
      <c r="P61" s="92"/>
      <c r="Q61" s="92"/>
      <c r="R61" s="92"/>
      <c r="S61" s="92"/>
      <c r="T61" s="92"/>
      <c r="U61" s="92"/>
      <c r="V61" s="92"/>
      <c r="W61" s="92"/>
    </row>
    <row r="62" spans="7:23" ht="12.75" customHeight="1" x14ac:dyDescent="0.2">
      <c r="G62" s="85"/>
      <c r="H62" s="86"/>
      <c r="M62" s="87"/>
      <c r="N62" s="88"/>
      <c r="O62" s="88"/>
      <c r="P62" s="92"/>
      <c r="Q62" s="92"/>
      <c r="R62" s="92"/>
      <c r="S62" s="92"/>
      <c r="T62" s="92"/>
      <c r="U62" s="92"/>
      <c r="V62" s="92"/>
      <c r="W62" s="92"/>
    </row>
    <row r="63" spans="7:23" ht="12.75" customHeight="1" x14ac:dyDescent="0.2">
      <c r="G63" s="85"/>
      <c r="H63" s="86"/>
      <c r="M63" s="87"/>
      <c r="N63" s="88"/>
      <c r="O63" s="88"/>
      <c r="P63" s="92"/>
      <c r="Q63" s="92"/>
      <c r="R63" s="92"/>
      <c r="S63" s="92"/>
      <c r="T63" s="92"/>
      <c r="U63" s="92"/>
      <c r="V63" s="92"/>
      <c r="W63" s="92"/>
    </row>
    <row r="64" spans="7:23" ht="12.75" customHeight="1" x14ac:dyDescent="0.2">
      <c r="G64" s="85"/>
      <c r="H64" s="86"/>
      <c r="M64" s="87"/>
      <c r="N64" s="88"/>
      <c r="O64" s="88"/>
      <c r="P64" s="92"/>
      <c r="Q64" s="92"/>
      <c r="R64" s="92"/>
      <c r="S64" s="92"/>
      <c r="T64" s="92"/>
      <c r="U64" s="92"/>
      <c r="V64" s="92"/>
      <c r="W64" s="92"/>
    </row>
    <row r="65" spans="7:23" ht="12.75" customHeight="1" x14ac:dyDescent="0.2">
      <c r="G65" s="85"/>
      <c r="H65" s="86"/>
      <c r="M65" s="87"/>
      <c r="N65" s="88"/>
      <c r="O65" s="88"/>
      <c r="P65" s="92"/>
      <c r="Q65" s="92"/>
      <c r="R65" s="92"/>
      <c r="S65" s="92"/>
      <c r="T65" s="92"/>
      <c r="U65" s="92"/>
      <c r="V65" s="92"/>
      <c r="W65" s="92"/>
    </row>
    <row r="66" spans="7:23" ht="12.75" customHeight="1" x14ac:dyDescent="0.2">
      <c r="G66" s="85"/>
      <c r="H66" s="86"/>
      <c r="M66" s="87"/>
      <c r="N66" s="88"/>
      <c r="O66" s="88"/>
      <c r="P66" s="92"/>
      <c r="Q66" s="92"/>
      <c r="R66" s="92"/>
      <c r="S66" s="92"/>
      <c r="T66" s="92"/>
      <c r="U66" s="92"/>
      <c r="V66" s="92"/>
      <c r="W66" s="92"/>
    </row>
    <row r="67" spans="7:23" ht="12.75" customHeight="1" x14ac:dyDescent="0.2">
      <c r="G67" s="85"/>
      <c r="H67" s="86"/>
      <c r="M67" s="87"/>
      <c r="N67" s="88"/>
      <c r="O67" s="88"/>
      <c r="P67" s="92"/>
      <c r="Q67" s="92"/>
      <c r="R67" s="92"/>
      <c r="S67" s="92"/>
      <c r="T67" s="92"/>
      <c r="U67" s="92"/>
      <c r="V67" s="92"/>
      <c r="W67" s="92"/>
    </row>
    <row r="68" spans="7:23" ht="12.75" customHeight="1" x14ac:dyDescent="0.2">
      <c r="G68" s="85"/>
      <c r="H68" s="86"/>
      <c r="M68" s="87"/>
      <c r="N68" s="88"/>
      <c r="O68" s="88"/>
      <c r="P68" s="92"/>
      <c r="Q68" s="92"/>
      <c r="R68" s="92"/>
      <c r="S68" s="92"/>
      <c r="T68" s="92"/>
      <c r="U68" s="92"/>
      <c r="V68" s="92"/>
      <c r="W68" s="92"/>
    </row>
    <row r="69" spans="7:23" ht="12.75" customHeight="1" x14ac:dyDescent="0.2">
      <c r="G69" s="85"/>
      <c r="H69" s="86"/>
      <c r="M69" s="87"/>
      <c r="N69" s="88"/>
      <c r="O69" s="88"/>
      <c r="P69" s="92"/>
      <c r="Q69" s="92"/>
      <c r="R69" s="92"/>
      <c r="S69" s="92"/>
      <c r="T69" s="92"/>
      <c r="U69" s="92"/>
      <c r="V69" s="92"/>
      <c r="W69" s="92"/>
    </row>
    <row r="70" spans="7:23" ht="12.75" customHeight="1" x14ac:dyDescent="0.2">
      <c r="G70" s="85"/>
      <c r="H70" s="86"/>
      <c r="M70" s="87"/>
      <c r="N70" s="88"/>
      <c r="O70" s="88"/>
      <c r="P70" s="92"/>
      <c r="Q70" s="92"/>
      <c r="R70" s="92"/>
      <c r="S70" s="92"/>
      <c r="T70" s="92"/>
      <c r="U70" s="92"/>
      <c r="V70" s="92"/>
      <c r="W70" s="92"/>
    </row>
    <row r="71" spans="7:23" ht="12.75" customHeight="1" x14ac:dyDescent="0.2">
      <c r="G71" s="85"/>
      <c r="H71" s="86"/>
      <c r="M71" s="87"/>
      <c r="N71" s="88"/>
      <c r="O71" s="88"/>
      <c r="P71" s="92"/>
      <c r="Q71" s="92"/>
      <c r="R71" s="92"/>
      <c r="S71" s="92"/>
      <c r="T71" s="92"/>
      <c r="U71" s="92"/>
      <c r="V71" s="92"/>
      <c r="W71" s="92"/>
    </row>
    <row r="72" spans="7:23" ht="12.75" customHeight="1" x14ac:dyDescent="0.2">
      <c r="G72" s="85"/>
      <c r="H72" s="86"/>
      <c r="M72" s="87"/>
      <c r="N72" s="88"/>
      <c r="O72" s="88"/>
      <c r="P72" s="92"/>
      <c r="Q72" s="92"/>
      <c r="R72" s="92"/>
      <c r="S72" s="92"/>
      <c r="T72" s="92"/>
      <c r="U72" s="92"/>
      <c r="V72" s="92"/>
      <c r="W72" s="92"/>
    </row>
    <row r="73" spans="7:23" ht="12.75" customHeight="1" x14ac:dyDescent="0.2">
      <c r="G73" s="85"/>
      <c r="H73" s="86"/>
      <c r="M73" s="87"/>
      <c r="N73" s="88"/>
      <c r="O73" s="88"/>
      <c r="P73" s="92"/>
      <c r="Q73" s="92"/>
      <c r="R73" s="92"/>
      <c r="S73" s="92"/>
      <c r="T73" s="92"/>
      <c r="U73" s="92"/>
      <c r="V73" s="92"/>
      <c r="W73" s="92"/>
    </row>
    <row r="74" spans="7:23" ht="12.75" customHeight="1" x14ac:dyDescent="0.2">
      <c r="G74" s="85"/>
      <c r="H74" s="86"/>
      <c r="M74" s="87"/>
      <c r="N74" s="88"/>
      <c r="O74" s="88"/>
      <c r="P74" s="92"/>
      <c r="Q74" s="92"/>
      <c r="R74" s="92"/>
      <c r="S74" s="92"/>
      <c r="T74" s="92"/>
      <c r="U74" s="92"/>
      <c r="V74" s="92"/>
      <c r="W74" s="92"/>
    </row>
    <row r="75" spans="7:23" ht="12.75" customHeight="1" x14ac:dyDescent="0.2">
      <c r="G75" s="85"/>
      <c r="H75" s="86"/>
      <c r="M75" s="87"/>
      <c r="N75" s="88"/>
      <c r="O75" s="88"/>
      <c r="P75" s="92"/>
      <c r="Q75" s="92"/>
      <c r="R75" s="92"/>
      <c r="S75" s="92"/>
      <c r="T75" s="92"/>
      <c r="U75" s="92"/>
      <c r="V75" s="92"/>
      <c r="W75" s="92"/>
    </row>
    <row r="76" spans="7:23" ht="12.75" customHeight="1" x14ac:dyDescent="0.2">
      <c r="G76" s="85"/>
      <c r="H76" s="86"/>
      <c r="M76" s="87"/>
      <c r="N76" s="88"/>
      <c r="O76" s="88"/>
      <c r="P76" s="92"/>
      <c r="Q76" s="92"/>
      <c r="R76" s="92"/>
      <c r="S76" s="92"/>
      <c r="T76" s="92"/>
      <c r="U76" s="92"/>
      <c r="V76" s="92"/>
      <c r="W76" s="92"/>
    </row>
    <row r="77" spans="7:23" ht="12.75" customHeight="1" x14ac:dyDescent="0.2">
      <c r="G77" s="85"/>
      <c r="H77" s="86"/>
      <c r="M77" s="87"/>
      <c r="N77" s="88"/>
      <c r="O77" s="88"/>
      <c r="P77" s="92"/>
      <c r="Q77" s="92"/>
      <c r="R77" s="92"/>
      <c r="S77" s="92"/>
      <c r="T77" s="92"/>
      <c r="U77" s="92"/>
      <c r="V77" s="92"/>
      <c r="W77" s="92"/>
    </row>
    <row r="78" spans="7:23" ht="12.75" customHeight="1" x14ac:dyDescent="0.2">
      <c r="G78" s="85"/>
      <c r="H78" s="86"/>
      <c r="M78" s="87"/>
      <c r="N78" s="88"/>
      <c r="O78" s="88"/>
      <c r="P78" s="92"/>
      <c r="Q78" s="92"/>
      <c r="R78" s="92"/>
      <c r="S78" s="92"/>
      <c r="T78" s="92"/>
      <c r="U78" s="92"/>
      <c r="V78" s="92"/>
      <c r="W78" s="92"/>
    </row>
    <row r="79" spans="7:23" ht="12.75" customHeight="1" x14ac:dyDescent="0.2">
      <c r="G79" s="85"/>
      <c r="H79" s="86"/>
      <c r="M79" s="87"/>
      <c r="N79" s="88"/>
      <c r="O79" s="88"/>
      <c r="P79" s="92"/>
      <c r="Q79" s="92"/>
      <c r="R79" s="92"/>
      <c r="S79" s="92"/>
      <c r="T79" s="92"/>
      <c r="U79" s="92"/>
      <c r="V79" s="92"/>
      <c r="W79" s="92"/>
    </row>
    <row r="80" spans="7:23" ht="12.75" customHeight="1" x14ac:dyDescent="0.2">
      <c r="G80" s="85"/>
      <c r="H80" s="86"/>
      <c r="M80" s="87"/>
      <c r="N80" s="88"/>
      <c r="O80" s="88"/>
      <c r="P80" s="92"/>
      <c r="Q80" s="92"/>
      <c r="R80" s="92"/>
      <c r="S80" s="92"/>
      <c r="T80" s="92"/>
      <c r="U80" s="92"/>
      <c r="V80" s="92"/>
      <c r="W80" s="92"/>
    </row>
    <row r="81" spans="7:23" ht="12.75" customHeight="1" x14ac:dyDescent="0.2">
      <c r="G81" s="85"/>
      <c r="H81" s="86"/>
      <c r="M81" s="87"/>
      <c r="N81" s="88"/>
      <c r="O81" s="88"/>
      <c r="P81" s="92"/>
      <c r="Q81" s="92"/>
      <c r="R81" s="92"/>
      <c r="S81" s="92"/>
      <c r="T81" s="92"/>
      <c r="U81" s="92"/>
      <c r="V81" s="92"/>
      <c r="W81" s="92"/>
    </row>
    <row r="82" spans="7:23" ht="12.75" customHeight="1" x14ac:dyDescent="0.2">
      <c r="G82" s="85"/>
      <c r="H82" s="86"/>
      <c r="M82" s="87"/>
      <c r="N82" s="88"/>
      <c r="O82" s="88"/>
      <c r="P82" s="92"/>
      <c r="Q82" s="92"/>
      <c r="R82" s="92"/>
      <c r="S82" s="92"/>
      <c r="T82" s="92"/>
      <c r="U82" s="92"/>
      <c r="V82" s="92"/>
      <c r="W82" s="92"/>
    </row>
    <row r="83" spans="7:23" ht="12.75" customHeight="1" x14ac:dyDescent="0.2">
      <c r="G83" s="85"/>
      <c r="H83" s="86"/>
      <c r="M83" s="87"/>
      <c r="N83" s="88"/>
      <c r="O83" s="88"/>
      <c r="P83" s="92"/>
      <c r="Q83" s="92"/>
      <c r="R83" s="92"/>
      <c r="S83" s="92"/>
      <c r="T83" s="92"/>
      <c r="U83" s="92"/>
      <c r="V83" s="92"/>
      <c r="W83" s="92"/>
    </row>
    <row r="84" spans="7:23" ht="12.75" customHeight="1" x14ac:dyDescent="0.2">
      <c r="G84" s="85"/>
      <c r="H84" s="86"/>
      <c r="M84" s="87"/>
      <c r="N84" s="88"/>
      <c r="O84" s="88"/>
      <c r="P84" s="92"/>
      <c r="Q84" s="92"/>
      <c r="R84" s="92"/>
      <c r="S84" s="92"/>
      <c r="T84" s="92"/>
      <c r="U84" s="92"/>
      <c r="V84" s="92"/>
      <c r="W84" s="92"/>
    </row>
    <row r="85" spans="7:23" ht="12.75" customHeight="1" x14ac:dyDescent="0.2">
      <c r="G85" s="85"/>
      <c r="H85" s="86"/>
      <c r="M85" s="87"/>
      <c r="N85" s="88"/>
      <c r="O85" s="88"/>
      <c r="P85" s="92"/>
      <c r="Q85" s="92"/>
      <c r="R85" s="92"/>
      <c r="S85" s="92"/>
      <c r="T85" s="92"/>
      <c r="U85" s="92"/>
      <c r="V85" s="92"/>
      <c r="W85" s="92"/>
    </row>
    <row r="86" spans="7:23" ht="12.75" customHeight="1" x14ac:dyDescent="0.2">
      <c r="G86" s="85"/>
      <c r="H86" s="86"/>
      <c r="M86" s="87"/>
      <c r="N86" s="88"/>
      <c r="O86" s="88"/>
      <c r="P86" s="92"/>
      <c r="Q86" s="92"/>
      <c r="R86" s="92"/>
      <c r="S86" s="92"/>
      <c r="T86" s="92"/>
      <c r="U86" s="92"/>
      <c r="V86" s="92"/>
      <c r="W86" s="92"/>
    </row>
    <row r="87" spans="7:23" ht="12.75" customHeight="1" x14ac:dyDescent="0.2">
      <c r="G87" s="85"/>
      <c r="H87" s="86"/>
      <c r="M87" s="87"/>
      <c r="N87" s="88"/>
      <c r="O87" s="88"/>
      <c r="P87" s="92"/>
      <c r="Q87" s="92"/>
      <c r="R87" s="92"/>
      <c r="S87" s="92"/>
      <c r="T87" s="92"/>
      <c r="U87" s="92"/>
      <c r="V87" s="92"/>
      <c r="W87" s="92"/>
    </row>
    <row r="88" spans="7:23" ht="12.75" customHeight="1" x14ac:dyDescent="0.2">
      <c r="G88" s="85"/>
      <c r="H88" s="86"/>
      <c r="M88" s="87"/>
      <c r="N88" s="88"/>
      <c r="O88" s="88"/>
      <c r="P88" s="92"/>
      <c r="Q88" s="92"/>
      <c r="R88" s="92"/>
      <c r="S88" s="92"/>
      <c r="T88" s="92"/>
      <c r="U88" s="92"/>
      <c r="V88" s="92"/>
      <c r="W88" s="92"/>
    </row>
    <row r="89" spans="7:23" ht="12.75" customHeight="1" x14ac:dyDescent="0.2">
      <c r="G89" s="85"/>
      <c r="H89" s="86"/>
      <c r="M89" s="87"/>
      <c r="N89" s="88"/>
      <c r="O89" s="88"/>
      <c r="P89" s="92"/>
      <c r="Q89" s="92"/>
      <c r="R89" s="92"/>
      <c r="S89" s="92"/>
      <c r="T89" s="92"/>
      <c r="U89" s="92"/>
      <c r="V89" s="92"/>
      <c r="W89" s="92"/>
    </row>
    <row r="90" spans="7:23" ht="12.75" customHeight="1" x14ac:dyDescent="0.2">
      <c r="G90" s="85"/>
      <c r="H90" s="86"/>
      <c r="M90" s="87"/>
      <c r="N90" s="88"/>
      <c r="O90" s="88"/>
      <c r="P90" s="92"/>
      <c r="Q90" s="92"/>
      <c r="R90" s="92"/>
      <c r="S90" s="92"/>
      <c r="T90" s="92"/>
      <c r="U90" s="92"/>
      <c r="V90" s="92"/>
      <c r="W90" s="92"/>
    </row>
    <row r="91" spans="7:23" ht="12.75" customHeight="1" x14ac:dyDescent="0.2">
      <c r="G91" s="85"/>
      <c r="H91" s="86"/>
      <c r="M91" s="87"/>
      <c r="N91" s="88"/>
      <c r="O91" s="88"/>
      <c r="P91" s="92"/>
      <c r="Q91" s="92"/>
      <c r="R91" s="92"/>
      <c r="S91" s="92"/>
      <c r="T91" s="92"/>
      <c r="U91" s="92"/>
      <c r="V91" s="92"/>
      <c r="W91" s="92"/>
    </row>
    <row r="92" spans="7:23" ht="12.75" customHeight="1" x14ac:dyDescent="0.2">
      <c r="G92" s="85"/>
      <c r="H92" s="86"/>
      <c r="M92" s="87"/>
      <c r="N92" s="88"/>
      <c r="O92" s="88"/>
      <c r="P92" s="92"/>
      <c r="Q92" s="92"/>
      <c r="R92" s="92"/>
      <c r="S92" s="92"/>
      <c r="T92" s="92"/>
      <c r="U92" s="92"/>
      <c r="V92" s="92"/>
      <c r="W92" s="92"/>
    </row>
    <row r="93" spans="7:23" ht="12.75" customHeight="1" x14ac:dyDescent="0.2">
      <c r="G93" s="85"/>
      <c r="H93" s="86"/>
      <c r="M93" s="87"/>
      <c r="N93" s="88"/>
      <c r="O93" s="88"/>
      <c r="P93" s="92"/>
      <c r="Q93" s="92"/>
      <c r="R93" s="92"/>
      <c r="S93" s="92"/>
      <c r="T93" s="92"/>
      <c r="U93" s="92"/>
      <c r="V93" s="92"/>
      <c r="W93" s="92"/>
    </row>
    <row r="94" spans="7:23" ht="12.75" customHeight="1" x14ac:dyDescent="0.2">
      <c r="G94" s="85"/>
      <c r="H94" s="86"/>
      <c r="M94" s="87"/>
      <c r="N94" s="88"/>
      <c r="O94" s="88"/>
      <c r="P94" s="92"/>
      <c r="Q94" s="92"/>
      <c r="R94" s="92"/>
      <c r="S94" s="92"/>
      <c r="T94" s="92"/>
      <c r="U94" s="92"/>
      <c r="V94" s="92"/>
      <c r="W94" s="92"/>
    </row>
    <row r="95" spans="7:23" ht="12.75" customHeight="1" x14ac:dyDescent="0.2">
      <c r="G95" s="85"/>
      <c r="H95" s="86"/>
      <c r="M95" s="87"/>
      <c r="N95" s="88"/>
      <c r="O95" s="88"/>
      <c r="P95" s="92"/>
      <c r="Q95" s="92"/>
      <c r="R95" s="92"/>
      <c r="S95" s="92"/>
      <c r="T95" s="92"/>
      <c r="U95" s="92"/>
      <c r="V95" s="92"/>
      <c r="W95" s="92"/>
    </row>
    <row r="96" spans="7:23" ht="12.75" customHeight="1" x14ac:dyDescent="0.2">
      <c r="G96" s="85"/>
      <c r="H96" s="86"/>
      <c r="M96" s="87"/>
      <c r="N96" s="88"/>
      <c r="O96" s="88"/>
      <c r="P96" s="92"/>
      <c r="Q96" s="92"/>
      <c r="R96" s="92"/>
      <c r="S96" s="92"/>
      <c r="T96" s="92"/>
      <c r="U96" s="92"/>
      <c r="V96" s="92"/>
      <c r="W96" s="92"/>
    </row>
    <row r="97" spans="7:23" ht="12.75" customHeight="1" x14ac:dyDescent="0.2">
      <c r="G97" s="85"/>
      <c r="H97" s="86"/>
      <c r="M97" s="87"/>
      <c r="N97" s="88"/>
      <c r="O97" s="88"/>
      <c r="P97" s="92"/>
      <c r="Q97" s="92"/>
      <c r="R97" s="92"/>
      <c r="S97" s="92"/>
      <c r="T97" s="92"/>
      <c r="U97" s="92"/>
      <c r="V97" s="92"/>
      <c r="W97" s="92"/>
    </row>
    <row r="98" spans="7:23" ht="12.75" customHeight="1" x14ac:dyDescent="0.2">
      <c r="G98" s="85"/>
      <c r="H98" s="86"/>
      <c r="M98" s="87"/>
      <c r="N98" s="88"/>
      <c r="O98" s="88"/>
      <c r="P98" s="92"/>
      <c r="Q98" s="92"/>
      <c r="R98" s="92"/>
      <c r="S98" s="92"/>
      <c r="T98" s="92"/>
      <c r="U98" s="92"/>
      <c r="V98" s="92"/>
      <c r="W98" s="92"/>
    </row>
    <row r="99" spans="7:23" ht="12.75" customHeight="1" x14ac:dyDescent="0.2">
      <c r="G99" s="85"/>
      <c r="H99" s="86"/>
      <c r="M99" s="87"/>
      <c r="N99" s="88"/>
      <c r="O99" s="88"/>
      <c r="P99" s="92"/>
      <c r="Q99" s="92"/>
      <c r="R99" s="92"/>
      <c r="S99" s="92"/>
      <c r="T99" s="92"/>
      <c r="U99" s="92"/>
      <c r="V99" s="92"/>
      <c r="W99" s="92"/>
    </row>
    <row r="100" spans="7:23" ht="12.75" customHeight="1" x14ac:dyDescent="0.2">
      <c r="G100" s="85"/>
      <c r="H100" s="86"/>
      <c r="M100" s="87"/>
      <c r="N100" s="88"/>
      <c r="O100" s="88"/>
      <c r="P100" s="92"/>
      <c r="Q100" s="92"/>
      <c r="R100" s="92"/>
      <c r="S100" s="92"/>
      <c r="T100" s="92"/>
      <c r="U100" s="92"/>
      <c r="V100" s="92"/>
      <c r="W100" s="92"/>
    </row>
    <row r="101" spans="7:23" ht="12.75" customHeight="1" x14ac:dyDescent="0.2">
      <c r="G101" s="85"/>
      <c r="H101" s="86"/>
      <c r="M101" s="87"/>
      <c r="N101" s="88"/>
      <c r="O101" s="88"/>
      <c r="P101" s="92"/>
      <c r="Q101" s="92"/>
      <c r="R101" s="92"/>
      <c r="S101" s="92"/>
      <c r="T101" s="92"/>
      <c r="U101" s="92"/>
      <c r="V101" s="92"/>
      <c r="W101" s="92"/>
    </row>
    <row r="102" spans="7:23" ht="12.75" customHeight="1" x14ac:dyDescent="0.2">
      <c r="G102" s="85"/>
      <c r="H102" s="86"/>
      <c r="M102" s="87"/>
      <c r="N102" s="88"/>
      <c r="O102" s="88"/>
      <c r="P102" s="92"/>
      <c r="Q102" s="92"/>
      <c r="R102" s="92"/>
      <c r="S102" s="92"/>
      <c r="T102" s="92"/>
      <c r="U102" s="92"/>
      <c r="V102" s="92"/>
      <c r="W102" s="92"/>
    </row>
    <row r="103" spans="7:23" ht="12.75" customHeight="1" x14ac:dyDescent="0.2">
      <c r="G103" s="85"/>
      <c r="H103" s="86"/>
      <c r="M103" s="87"/>
      <c r="N103" s="88"/>
      <c r="O103" s="88"/>
      <c r="P103" s="92"/>
      <c r="Q103" s="92"/>
      <c r="R103" s="92"/>
      <c r="S103" s="92"/>
      <c r="T103" s="92"/>
      <c r="U103" s="92"/>
      <c r="V103" s="92"/>
      <c r="W103" s="92"/>
    </row>
    <row r="104" spans="7:23" ht="12.75" customHeight="1" x14ac:dyDescent="0.2">
      <c r="G104" s="85"/>
      <c r="H104" s="86"/>
      <c r="M104" s="87"/>
      <c r="N104" s="88"/>
      <c r="O104" s="88"/>
      <c r="P104" s="92"/>
      <c r="Q104" s="92"/>
      <c r="R104" s="92"/>
      <c r="S104" s="92"/>
      <c r="T104" s="92"/>
      <c r="U104" s="92"/>
      <c r="V104" s="92"/>
      <c r="W104" s="92"/>
    </row>
    <row r="105" spans="7:23" ht="12.75" customHeight="1" x14ac:dyDescent="0.2">
      <c r="G105" s="85"/>
      <c r="H105" s="86"/>
      <c r="M105" s="87"/>
      <c r="N105" s="88"/>
      <c r="O105" s="88"/>
      <c r="P105" s="92"/>
      <c r="Q105" s="92"/>
      <c r="R105" s="92"/>
      <c r="S105" s="92"/>
      <c r="T105" s="92"/>
      <c r="U105" s="92"/>
      <c r="V105" s="92"/>
      <c r="W105" s="92"/>
    </row>
    <row r="106" spans="7:23" ht="12.75" customHeight="1" x14ac:dyDescent="0.2">
      <c r="G106" s="85"/>
      <c r="H106" s="86"/>
      <c r="M106" s="87"/>
      <c r="N106" s="88"/>
      <c r="O106" s="88"/>
      <c r="P106" s="92"/>
      <c r="Q106" s="92"/>
      <c r="R106" s="92"/>
      <c r="S106" s="92"/>
      <c r="T106" s="92"/>
      <c r="U106" s="92"/>
      <c r="V106" s="92"/>
      <c r="W106" s="92"/>
    </row>
    <row r="107" spans="7:23" ht="12.75" customHeight="1" x14ac:dyDescent="0.2">
      <c r="G107" s="85"/>
      <c r="H107" s="86"/>
      <c r="M107" s="87"/>
      <c r="N107" s="88"/>
      <c r="O107" s="88"/>
      <c r="P107" s="92"/>
      <c r="Q107" s="92"/>
      <c r="R107" s="92"/>
      <c r="S107" s="92"/>
      <c r="T107" s="92"/>
      <c r="U107" s="92"/>
      <c r="V107" s="92"/>
      <c r="W107" s="92"/>
    </row>
    <row r="108" spans="7:23" ht="12.75" customHeight="1" x14ac:dyDescent="0.2">
      <c r="G108" s="85"/>
      <c r="H108" s="86"/>
      <c r="M108" s="87"/>
      <c r="N108" s="88"/>
      <c r="O108" s="88"/>
      <c r="P108" s="92"/>
      <c r="Q108" s="92"/>
      <c r="R108" s="92"/>
      <c r="S108" s="92"/>
      <c r="T108" s="92"/>
      <c r="U108" s="92"/>
      <c r="V108" s="92"/>
      <c r="W108" s="92"/>
    </row>
    <row r="109" spans="7:23" ht="12.75" customHeight="1" x14ac:dyDescent="0.2">
      <c r="G109" s="85"/>
      <c r="H109" s="86"/>
      <c r="M109" s="87"/>
      <c r="N109" s="88"/>
      <c r="O109" s="88"/>
      <c r="P109" s="92"/>
      <c r="Q109" s="92"/>
      <c r="R109" s="92"/>
      <c r="S109" s="92"/>
      <c r="T109" s="92"/>
      <c r="U109" s="92"/>
      <c r="V109" s="92"/>
      <c r="W109" s="92"/>
    </row>
    <row r="110" spans="7:23" ht="12.75" customHeight="1" x14ac:dyDescent="0.2">
      <c r="G110" s="85"/>
      <c r="H110" s="86"/>
      <c r="M110" s="87"/>
      <c r="N110" s="88"/>
      <c r="O110" s="88"/>
      <c r="P110" s="92"/>
      <c r="Q110" s="92"/>
      <c r="R110" s="92"/>
      <c r="S110" s="92"/>
      <c r="T110" s="92"/>
      <c r="U110" s="92"/>
      <c r="V110" s="92"/>
      <c r="W110" s="92"/>
    </row>
    <row r="111" spans="7:23" ht="12.75" customHeight="1" x14ac:dyDescent="0.2">
      <c r="G111" s="85"/>
      <c r="H111" s="86"/>
      <c r="M111" s="87"/>
      <c r="N111" s="88"/>
      <c r="O111" s="88"/>
      <c r="P111" s="92"/>
      <c r="Q111" s="92"/>
      <c r="R111" s="92"/>
      <c r="S111" s="92"/>
      <c r="T111" s="92"/>
      <c r="U111" s="92"/>
      <c r="V111" s="92"/>
      <c r="W111" s="92"/>
    </row>
    <row r="112" spans="7:23" ht="12.75" customHeight="1" x14ac:dyDescent="0.2">
      <c r="G112" s="85"/>
      <c r="H112" s="86"/>
      <c r="M112" s="87"/>
      <c r="N112" s="88"/>
      <c r="O112" s="88"/>
      <c r="P112" s="92"/>
      <c r="Q112" s="92"/>
      <c r="R112" s="92"/>
      <c r="S112" s="92"/>
      <c r="T112" s="92"/>
      <c r="U112" s="92"/>
      <c r="V112" s="92"/>
      <c r="W112" s="92"/>
    </row>
    <row r="113" spans="7:23" ht="12.75" customHeight="1" x14ac:dyDescent="0.2">
      <c r="G113" s="85"/>
      <c r="H113" s="86"/>
      <c r="M113" s="87"/>
      <c r="N113" s="88"/>
      <c r="O113" s="88"/>
      <c r="P113" s="92"/>
      <c r="Q113" s="92"/>
      <c r="R113" s="92"/>
      <c r="S113" s="92"/>
      <c r="T113" s="92"/>
      <c r="U113" s="92"/>
      <c r="V113" s="92"/>
      <c r="W113" s="92"/>
    </row>
    <row r="114" spans="7:23" ht="12.75" customHeight="1" x14ac:dyDescent="0.2">
      <c r="G114" s="85"/>
      <c r="H114" s="86"/>
      <c r="M114" s="87"/>
      <c r="N114" s="88"/>
      <c r="O114" s="88"/>
      <c r="P114" s="92"/>
      <c r="Q114" s="92"/>
      <c r="R114" s="92"/>
      <c r="S114" s="92"/>
      <c r="T114" s="92"/>
      <c r="U114" s="92"/>
      <c r="V114" s="92"/>
      <c r="W114" s="92"/>
    </row>
    <row r="115" spans="7:23" ht="12.75" customHeight="1" x14ac:dyDescent="0.2">
      <c r="G115" s="85"/>
      <c r="H115" s="86"/>
      <c r="M115" s="87"/>
      <c r="N115" s="88"/>
      <c r="O115" s="88"/>
      <c r="P115" s="92"/>
      <c r="Q115" s="92"/>
      <c r="R115" s="92"/>
      <c r="S115" s="92"/>
      <c r="T115" s="92"/>
      <c r="U115" s="92"/>
      <c r="V115" s="92"/>
      <c r="W115" s="92"/>
    </row>
    <row r="116" spans="7:23" ht="12.75" customHeight="1" x14ac:dyDescent="0.2">
      <c r="G116" s="85"/>
      <c r="H116" s="86"/>
      <c r="M116" s="87"/>
      <c r="N116" s="88"/>
      <c r="O116" s="88"/>
      <c r="P116" s="92"/>
      <c r="Q116" s="92"/>
      <c r="R116" s="92"/>
      <c r="S116" s="92"/>
      <c r="T116" s="92"/>
      <c r="U116" s="92"/>
      <c r="V116" s="92"/>
      <c r="W116" s="92"/>
    </row>
    <row r="117" spans="7:23" ht="12.75" customHeight="1" x14ac:dyDescent="0.2">
      <c r="G117" s="85"/>
      <c r="H117" s="86"/>
      <c r="M117" s="87"/>
      <c r="N117" s="88"/>
      <c r="O117" s="88"/>
      <c r="P117" s="92"/>
      <c r="Q117" s="92"/>
      <c r="R117" s="92"/>
      <c r="S117" s="92"/>
      <c r="T117" s="92"/>
      <c r="U117" s="92"/>
      <c r="V117" s="92"/>
      <c r="W117" s="92"/>
    </row>
    <row r="118" spans="7:23" ht="12.75" customHeight="1" x14ac:dyDescent="0.2">
      <c r="G118" s="85"/>
      <c r="H118" s="86"/>
      <c r="M118" s="87"/>
      <c r="N118" s="88"/>
      <c r="O118" s="88"/>
      <c r="P118" s="92"/>
      <c r="Q118" s="92"/>
      <c r="R118" s="92"/>
      <c r="S118" s="92"/>
      <c r="T118" s="92"/>
      <c r="U118" s="92"/>
      <c r="V118" s="92"/>
      <c r="W118" s="92"/>
    </row>
    <row r="119" spans="7:23" ht="12.75" customHeight="1" x14ac:dyDescent="0.2">
      <c r="G119" s="85"/>
      <c r="H119" s="86"/>
      <c r="M119" s="87"/>
      <c r="N119" s="88"/>
      <c r="O119" s="88"/>
      <c r="P119" s="92"/>
      <c r="Q119" s="92"/>
      <c r="R119" s="92"/>
      <c r="S119" s="92"/>
      <c r="T119" s="92"/>
      <c r="U119" s="92"/>
      <c r="V119" s="92"/>
      <c r="W119" s="92"/>
    </row>
    <row r="120" spans="7:23" ht="12.75" customHeight="1" x14ac:dyDescent="0.2">
      <c r="G120" s="85"/>
      <c r="H120" s="86"/>
      <c r="M120" s="87"/>
      <c r="N120" s="88"/>
      <c r="O120" s="88"/>
      <c r="P120" s="92"/>
      <c r="Q120" s="92"/>
      <c r="R120" s="92"/>
      <c r="S120" s="92"/>
      <c r="T120" s="92"/>
      <c r="U120" s="92"/>
      <c r="V120" s="92"/>
      <c r="W120" s="92"/>
    </row>
    <row r="121" spans="7:23" ht="12.75" customHeight="1" x14ac:dyDescent="0.2">
      <c r="G121" s="85"/>
      <c r="H121" s="86"/>
      <c r="M121" s="87"/>
      <c r="N121" s="88"/>
      <c r="O121" s="88"/>
      <c r="P121" s="92"/>
      <c r="Q121" s="92"/>
      <c r="R121" s="92"/>
      <c r="S121" s="92"/>
      <c r="T121" s="92"/>
      <c r="U121" s="92"/>
      <c r="V121" s="92"/>
      <c r="W121" s="92"/>
    </row>
    <row r="122" spans="7:23" ht="12.75" customHeight="1" x14ac:dyDescent="0.2">
      <c r="G122" s="85"/>
      <c r="H122" s="86"/>
      <c r="M122" s="87"/>
      <c r="N122" s="88"/>
      <c r="O122" s="88"/>
      <c r="P122" s="92"/>
      <c r="Q122" s="92"/>
      <c r="R122" s="92"/>
      <c r="S122" s="92"/>
      <c r="T122" s="92"/>
      <c r="U122" s="92"/>
      <c r="V122" s="92"/>
      <c r="W122" s="92"/>
    </row>
    <row r="123" spans="7:23" ht="12.75" customHeight="1" x14ac:dyDescent="0.2">
      <c r="G123" s="85"/>
      <c r="H123" s="86"/>
      <c r="M123" s="87"/>
      <c r="N123" s="88"/>
      <c r="O123" s="88"/>
      <c r="P123" s="92"/>
      <c r="Q123" s="92"/>
      <c r="R123" s="92"/>
      <c r="S123" s="92"/>
      <c r="T123" s="92"/>
      <c r="U123" s="92"/>
      <c r="V123" s="92"/>
      <c r="W123" s="92"/>
    </row>
    <row r="124" spans="7:23" ht="12.75" customHeight="1" x14ac:dyDescent="0.2">
      <c r="G124" s="85"/>
      <c r="H124" s="86"/>
      <c r="M124" s="87"/>
      <c r="N124" s="88"/>
      <c r="O124" s="88"/>
      <c r="P124" s="92"/>
      <c r="Q124" s="92"/>
      <c r="R124" s="92"/>
      <c r="S124" s="92"/>
      <c r="T124" s="92"/>
      <c r="U124" s="92"/>
      <c r="V124" s="92"/>
      <c r="W124" s="92"/>
    </row>
    <row r="125" spans="7:23" ht="12.75" customHeight="1" x14ac:dyDescent="0.2">
      <c r="G125" s="85"/>
      <c r="H125" s="86"/>
      <c r="M125" s="87"/>
      <c r="N125" s="88"/>
      <c r="O125" s="88"/>
      <c r="P125" s="92"/>
      <c r="Q125" s="92"/>
      <c r="R125" s="92"/>
      <c r="S125" s="92"/>
      <c r="T125" s="92"/>
      <c r="U125" s="92"/>
      <c r="V125" s="92"/>
      <c r="W125" s="92"/>
    </row>
    <row r="126" spans="7:23" ht="12.75" customHeight="1" x14ac:dyDescent="0.2">
      <c r="G126" s="85"/>
      <c r="H126" s="86"/>
      <c r="M126" s="87"/>
      <c r="N126" s="88"/>
      <c r="O126" s="88"/>
      <c r="P126" s="92"/>
      <c r="Q126" s="92"/>
      <c r="R126" s="92"/>
      <c r="S126" s="92"/>
      <c r="T126" s="92"/>
      <c r="U126" s="92"/>
      <c r="V126" s="92"/>
      <c r="W126" s="92"/>
    </row>
    <row r="127" spans="7:23" ht="12.75" customHeight="1" x14ac:dyDescent="0.2">
      <c r="G127" s="85"/>
      <c r="H127" s="86"/>
      <c r="M127" s="87"/>
      <c r="N127" s="88"/>
      <c r="O127" s="88"/>
      <c r="P127" s="92"/>
      <c r="Q127" s="92"/>
      <c r="R127" s="92"/>
      <c r="S127" s="92"/>
      <c r="T127" s="92"/>
      <c r="U127" s="92"/>
      <c r="V127" s="92"/>
      <c r="W127" s="92"/>
    </row>
    <row r="128" spans="7:23" ht="12.75" customHeight="1" x14ac:dyDescent="0.2">
      <c r="G128" s="85"/>
      <c r="H128" s="86"/>
      <c r="M128" s="87"/>
      <c r="N128" s="88"/>
      <c r="O128" s="88"/>
      <c r="P128" s="92"/>
      <c r="Q128" s="92"/>
      <c r="R128" s="92"/>
      <c r="S128" s="92"/>
      <c r="T128" s="92"/>
      <c r="U128" s="92"/>
      <c r="V128" s="92"/>
      <c r="W128" s="92"/>
    </row>
    <row r="129" spans="7:23" ht="12.75" customHeight="1" x14ac:dyDescent="0.2">
      <c r="G129" s="85"/>
      <c r="H129" s="86"/>
      <c r="M129" s="87"/>
      <c r="N129" s="88"/>
      <c r="O129" s="88"/>
      <c r="P129" s="92"/>
      <c r="Q129" s="92"/>
      <c r="R129" s="92"/>
      <c r="S129" s="92"/>
      <c r="T129" s="92"/>
      <c r="U129" s="92"/>
      <c r="V129" s="92"/>
      <c r="W129" s="92"/>
    </row>
    <row r="130" spans="7:23" ht="12.75" customHeight="1" x14ac:dyDescent="0.2">
      <c r="G130" s="85"/>
      <c r="H130" s="86"/>
      <c r="M130" s="87"/>
      <c r="N130" s="88"/>
      <c r="O130" s="88"/>
      <c r="P130" s="92"/>
      <c r="Q130" s="92"/>
      <c r="R130" s="92"/>
      <c r="S130" s="92"/>
      <c r="T130" s="92"/>
      <c r="U130" s="92"/>
      <c r="V130" s="92"/>
      <c r="W130" s="92"/>
    </row>
    <row r="131" spans="7:23" ht="12.75" customHeight="1" x14ac:dyDescent="0.2">
      <c r="G131" s="85"/>
      <c r="H131" s="86"/>
      <c r="M131" s="87"/>
      <c r="N131" s="88"/>
      <c r="O131" s="88"/>
      <c r="P131" s="92"/>
      <c r="Q131" s="92"/>
      <c r="R131" s="92"/>
      <c r="S131" s="92"/>
      <c r="T131" s="92"/>
      <c r="U131" s="92"/>
      <c r="V131" s="92"/>
      <c r="W131" s="92"/>
    </row>
    <row r="132" spans="7:23" ht="12.75" customHeight="1" x14ac:dyDescent="0.2">
      <c r="G132" s="85"/>
      <c r="H132" s="86"/>
      <c r="M132" s="87"/>
      <c r="N132" s="88"/>
      <c r="O132" s="88"/>
      <c r="P132" s="92"/>
      <c r="Q132" s="92"/>
      <c r="R132" s="92"/>
      <c r="S132" s="92"/>
      <c r="T132" s="92"/>
      <c r="U132" s="92"/>
      <c r="V132" s="92"/>
      <c r="W132" s="92"/>
    </row>
    <row r="133" spans="7:23" ht="12.75" customHeight="1" x14ac:dyDescent="0.2">
      <c r="G133" s="85"/>
      <c r="H133" s="86"/>
      <c r="M133" s="87"/>
      <c r="N133" s="88"/>
      <c r="O133" s="88"/>
      <c r="P133" s="92"/>
      <c r="Q133" s="92"/>
      <c r="R133" s="92"/>
      <c r="S133" s="92"/>
      <c r="T133" s="92"/>
      <c r="U133" s="92"/>
      <c r="V133" s="92"/>
      <c r="W133" s="92"/>
    </row>
    <row r="134" spans="7:23" ht="12.75" customHeight="1" x14ac:dyDescent="0.2">
      <c r="G134" s="85"/>
      <c r="H134" s="86"/>
      <c r="M134" s="87"/>
      <c r="N134" s="88"/>
      <c r="O134" s="88"/>
      <c r="P134" s="92"/>
      <c r="Q134" s="92"/>
      <c r="R134" s="92"/>
      <c r="S134" s="92"/>
      <c r="T134" s="92"/>
      <c r="U134" s="92"/>
      <c r="V134" s="92"/>
      <c r="W134" s="92"/>
    </row>
    <row r="135" spans="7:23" ht="12.75" customHeight="1" x14ac:dyDescent="0.2">
      <c r="G135" s="85"/>
      <c r="H135" s="86"/>
      <c r="M135" s="87"/>
      <c r="N135" s="88"/>
      <c r="O135" s="88"/>
      <c r="P135" s="92"/>
      <c r="Q135" s="92"/>
      <c r="R135" s="92"/>
      <c r="S135" s="92"/>
      <c r="T135" s="92"/>
      <c r="U135" s="92"/>
      <c r="V135" s="92"/>
      <c r="W135" s="92"/>
    </row>
    <row r="136" spans="7:23" ht="12.75" customHeight="1" x14ac:dyDescent="0.2">
      <c r="G136" s="85"/>
      <c r="H136" s="86"/>
      <c r="M136" s="87"/>
      <c r="N136" s="88"/>
      <c r="O136" s="88"/>
      <c r="P136" s="92"/>
      <c r="Q136" s="92"/>
      <c r="R136" s="92"/>
      <c r="S136" s="92"/>
      <c r="T136" s="92"/>
      <c r="U136" s="92"/>
      <c r="V136" s="92"/>
      <c r="W136" s="92"/>
    </row>
    <row r="137" spans="7:23" ht="12.75" customHeight="1" x14ac:dyDescent="0.2">
      <c r="G137" s="85"/>
      <c r="H137" s="86"/>
      <c r="M137" s="87"/>
      <c r="N137" s="88"/>
      <c r="O137" s="88"/>
      <c r="P137" s="92"/>
      <c r="Q137" s="92"/>
      <c r="R137" s="92"/>
      <c r="S137" s="92"/>
      <c r="T137" s="92"/>
      <c r="U137" s="92"/>
      <c r="V137" s="92"/>
      <c r="W137" s="92"/>
    </row>
    <row r="138" spans="7:23" ht="12.75" customHeight="1" x14ac:dyDescent="0.2">
      <c r="G138" s="85"/>
      <c r="H138" s="86"/>
      <c r="M138" s="87"/>
      <c r="N138" s="88"/>
      <c r="O138" s="88"/>
      <c r="P138" s="92"/>
      <c r="Q138" s="92"/>
      <c r="R138" s="92"/>
      <c r="S138" s="92"/>
      <c r="T138" s="92"/>
      <c r="U138" s="92"/>
      <c r="V138" s="92"/>
      <c r="W138" s="92"/>
    </row>
    <row r="139" spans="7:23" ht="12.75" customHeight="1" x14ac:dyDescent="0.2">
      <c r="G139" s="85"/>
      <c r="H139" s="86"/>
      <c r="M139" s="87"/>
      <c r="N139" s="88"/>
      <c r="O139" s="88"/>
      <c r="P139" s="92"/>
      <c r="Q139" s="92"/>
      <c r="R139" s="92"/>
      <c r="S139" s="92"/>
      <c r="T139" s="92"/>
      <c r="U139" s="92"/>
      <c r="V139" s="92"/>
      <c r="W139" s="92"/>
    </row>
    <row r="140" spans="7:23" ht="12.75" customHeight="1" x14ac:dyDescent="0.2">
      <c r="G140" s="85"/>
      <c r="H140" s="86"/>
      <c r="M140" s="87"/>
      <c r="N140" s="88"/>
      <c r="O140" s="88"/>
      <c r="P140" s="92"/>
      <c r="Q140" s="92"/>
      <c r="R140" s="92"/>
      <c r="S140" s="92"/>
      <c r="T140" s="92"/>
      <c r="U140" s="92"/>
      <c r="V140" s="92"/>
      <c r="W140" s="92"/>
    </row>
    <row r="141" spans="7:23" ht="12.75" customHeight="1" x14ac:dyDescent="0.2">
      <c r="G141" s="85"/>
      <c r="H141" s="86"/>
      <c r="M141" s="87"/>
      <c r="N141" s="88"/>
      <c r="O141" s="88"/>
      <c r="P141" s="92"/>
      <c r="Q141" s="92"/>
      <c r="R141" s="92"/>
      <c r="S141" s="92"/>
      <c r="T141" s="92"/>
      <c r="U141" s="92"/>
      <c r="V141" s="92"/>
      <c r="W141" s="92"/>
    </row>
    <row r="142" spans="7:23" ht="12.75" customHeight="1" x14ac:dyDescent="0.2">
      <c r="G142" s="85"/>
      <c r="H142" s="86"/>
      <c r="M142" s="87"/>
      <c r="N142" s="88"/>
      <c r="O142" s="88"/>
      <c r="P142" s="92"/>
      <c r="Q142" s="92"/>
      <c r="R142" s="92"/>
      <c r="S142" s="92"/>
      <c r="T142" s="92"/>
      <c r="U142" s="92"/>
      <c r="V142" s="92"/>
      <c r="W142" s="92"/>
    </row>
    <row r="143" spans="7:23" ht="12.75" customHeight="1" x14ac:dyDescent="0.2">
      <c r="G143" s="85"/>
      <c r="H143" s="86"/>
      <c r="M143" s="87"/>
      <c r="N143" s="88"/>
      <c r="O143" s="88"/>
      <c r="P143" s="92"/>
      <c r="Q143" s="92"/>
      <c r="R143" s="92"/>
      <c r="S143" s="92"/>
      <c r="T143" s="92"/>
      <c r="U143" s="92"/>
      <c r="V143" s="92"/>
      <c r="W143" s="92"/>
    </row>
    <row r="144" spans="7:23" ht="12.75" customHeight="1" x14ac:dyDescent="0.2">
      <c r="G144" s="85"/>
      <c r="H144" s="86"/>
      <c r="M144" s="87"/>
      <c r="N144" s="88"/>
      <c r="O144" s="88"/>
      <c r="P144" s="92"/>
      <c r="Q144" s="92"/>
      <c r="R144" s="92"/>
      <c r="S144" s="92"/>
      <c r="T144" s="92"/>
      <c r="U144" s="92"/>
      <c r="V144" s="92"/>
      <c r="W144" s="92"/>
    </row>
    <row r="145" spans="7:23" ht="12.75" customHeight="1" x14ac:dyDescent="0.2">
      <c r="G145" s="85"/>
      <c r="H145" s="86"/>
      <c r="M145" s="87"/>
      <c r="N145" s="88"/>
      <c r="O145" s="88"/>
      <c r="P145" s="92"/>
      <c r="Q145" s="92"/>
      <c r="R145" s="92"/>
      <c r="S145" s="92"/>
      <c r="T145" s="92"/>
      <c r="U145" s="92"/>
      <c r="V145" s="92"/>
      <c r="W145" s="92"/>
    </row>
    <row r="146" spans="7:23" ht="12.75" customHeight="1" x14ac:dyDescent="0.2">
      <c r="G146" s="85"/>
      <c r="H146" s="86"/>
      <c r="M146" s="87"/>
      <c r="N146" s="88"/>
      <c r="O146" s="88"/>
      <c r="P146" s="92"/>
      <c r="Q146" s="92"/>
      <c r="R146" s="92"/>
      <c r="S146" s="92"/>
      <c r="T146" s="92"/>
      <c r="U146" s="92"/>
      <c r="V146" s="92"/>
      <c r="W146" s="92"/>
    </row>
    <row r="147" spans="7:23" ht="12.75" customHeight="1" x14ac:dyDescent="0.2">
      <c r="G147" s="85"/>
      <c r="H147" s="86"/>
      <c r="M147" s="87"/>
      <c r="N147" s="88"/>
      <c r="O147" s="88"/>
      <c r="P147" s="92"/>
      <c r="Q147" s="92"/>
      <c r="R147" s="92"/>
      <c r="S147" s="92"/>
      <c r="T147" s="92"/>
      <c r="U147" s="92"/>
      <c r="V147" s="92"/>
      <c r="W147" s="92"/>
    </row>
    <row r="148" spans="7:23" ht="12.75" customHeight="1" x14ac:dyDescent="0.2">
      <c r="G148" s="85"/>
      <c r="H148" s="86"/>
      <c r="M148" s="87"/>
      <c r="N148" s="88"/>
      <c r="O148" s="88"/>
      <c r="P148" s="92"/>
      <c r="Q148" s="92"/>
      <c r="R148" s="92"/>
      <c r="S148" s="92"/>
      <c r="T148" s="92"/>
      <c r="U148" s="92"/>
      <c r="V148" s="92"/>
      <c r="W148" s="92"/>
    </row>
    <row r="149" spans="7:23" ht="12.75" customHeight="1" x14ac:dyDescent="0.2">
      <c r="G149" s="85"/>
      <c r="H149" s="86"/>
      <c r="M149" s="87"/>
      <c r="N149" s="88"/>
      <c r="O149" s="88"/>
      <c r="P149" s="92"/>
      <c r="Q149" s="92"/>
      <c r="R149" s="92"/>
      <c r="S149" s="92"/>
      <c r="T149" s="92"/>
      <c r="U149" s="92"/>
      <c r="V149" s="92"/>
      <c r="W149" s="92"/>
    </row>
    <row r="150" spans="7:23" ht="12.75" customHeight="1" x14ac:dyDescent="0.2">
      <c r="G150" s="85"/>
      <c r="H150" s="86"/>
      <c r="M150" s="87"/>
      <c r="N150" s="88"/>
      <c r="O150" s="88"/>
      <c r="P150" s="92"/>
      <c r="Q150" s="92"/>
      <c r="R150" s="92"/>
      <c r="S150" s="92"/>
      <c r="T150" s="92"/>
      <c r="U150" s="92"/>
      <c r="V150" s="92"/>
      <c r="W150" s="92"/>
    </row>
    <row r="151" spans="7:23" ht="12.75" customHeight="1" x14ac:dyDescent="0.2">
      <c r="G151" s="85"/>
      <c r="H151" s="86"/>
      <c r="M151" s="87"/>
      <c r="N151" s="88"/>
      <c r="O151" s="88"/>
      <c r="P151" s="92"/>
      <c r="Q151" s="92"/>
      <c r="R151" s="92"/>
      <c r="S151" s="92"/>
      <c r="T151" s="92"/>
      <c r="U151" s="92"/>
      <c r="V151" s="92"/>
      <c r="W151" s="92"/>
    </row>
    <row r="152" spans="7:23" ht="12.75" customHeight="1" x14ac:dyDescent="0.2">
      <c r="G152" s="85"/>
      <c r="H152" s="86"/>
      <c r="M152" s="87"/>
      <c r="N152" s="88"/>
      <c r="O152" s="88"/>
      <c r="P152" s="92"/>
      <c r="Q152" s="92"/>
      <c r="R152" s="92"/>
      <c r="S152" s="92"/>
      <c r="T152" s="92"/>
      <c r="U152" s="92"/>
      <c r="V152" s="92"/>
      <c r="W152" s="92"/>
    </row>
    <row r="153" spans="7:23" ht="12.75" customHeight="1" x14ac:dyDescent="0.2">
      <c r="G153" s="85"/>
      <c r="H153" s="86"/>
      <c r="M153" s="87"/>
      <c r="N153" s="88"/>
      <c r="O153" s="88"/>
      <c r="P153" s="92"/>
      <c r="Q153" s="92"/>
      <c r="R153" s="92"/>
      <c r="S153" s="92"/>
      <c r="T153" s="92"/>
      <c r="U153" s="92"/>
      <c r="V153" s="92"/>
      <c r="W153" s="92"/>
    </row>
    <row r="154" spans="7:23" ht="12.75" customHeight="1" x14ac:dyDescent="0.2">
      <c r="G154" s="85"/>
      <c r="H154" s="86"/>
      <c r="M154" s="87"/>
      <c r="N154" s="88"/>
      <c r="O154" s="88"/>
      <c r="P154" s="92"/>
      <c r="Q154" s="92"/>
      <c r="R154" s="92"/>
      <c r="S154" s="92"/>
      <c r="T154" s="92"/>
      <c r="U154" s="92"/>
      <c r="V154" s="92"/>
      <c r="W154" s="92"/>
    </row>
    <row r="155" spans="7:23" ht="12.75" customHeight="1" x14ac:dyDescent="0.2">
      <c r="G155" s="85"/>
      <c r="H155" s="86"/>
      <c r="M155" s="87"/>
      <c r="N155" s="88"/>
      <c r="O155" s="88"/>
      <c r="P155" s="92"/>
      <c r="Q155" s="92"/>
      <c r="R155" s="92"/>
      <c r="S155" s="92"/>
      <c r="T155" s="92"/>
      <c r="U155" s="92"/>
      <c r="V155" s="92"/>
      <c r="W155" s="92"/>
    </row>
    <row r="156" spans="7:23" ht="12.75" customHeight="1" x14ac:dyDescent="0.2">
      <c r="G156" s="85"/>
      <c r="H156" s="86"/>
      <c r="M156" s="87"/>
      <c r="N156" s="88"/>
      <c r="O156" s="88"/>
      <c r="P156" s="92"/>
      <c r="Q156" s="92"/>
      <c r="R156" s="92"/>
      <c r="S156" s="92"/>
      <c r="T156" s="92"/>
      <c r="U156" s="92"/>
      <c r="V156" s="92"/>
      <c r="W156" s="92"/>
    </row>
    <row r="157" spans="7:23" ht="12.75" customHeight="1" x14ac:dyDescent="0.2">
      <c r="G157" s="85"/>
      <c r="H157" s="86"/>
      <c r="M157" s="87"/>
      <c r="N157" s="88"/>
      <c r="O157" s="88"/>
      <c r="P157" s="92"/>
      <c r="Q157" s="92"/>
      <c r="R157" s="92"/>
      <c r="S157" s="92"/>
      <c r="T157" s="92"/>
      <c r="U157" s="92"/>
      <c r="V157" s="92"/>
      <c r="W157" s="92"/>
    </row>
    <row r="158" spans="7:23" ht="12.75" customHeight="1" x14ac:dyDescent="0.2">
      <c r="G158" s="85"/>
      <c r="H158" s="86"/>
      <c r="M158" s="87"/>
      <c r="N158" s="88"/>
      <c r="O158" s="88"/>
      <c r="P158" s="92"/>
      <c r="Q158" s="92"/>
      <c r="R158" s="92"/>
      <c r="S158" s="92"/>
      <c r="T158" s="92"/>
      <c r="U158" s="92"/>
      <c r="V158" s="92"/>
      <c r="W158" s="92"/>
    </row>
    <row r="159" spans="7:23" ht="12.75" customHeight="1" x14ac:dyDescent="0.2">
      <c r="G159" s="85"/>
      <c r="H159" s="86"/>
      <c r="M159" s="87"/>
      <c r="N159" s="88"/>
      <c r="O159" s="88"/>
      <c r="P159" s="92"/>
      <c r="Q159" s="92"/>
      <c r="R159" s="92"/>
      <c r="S159" s="92"/>
      <c r="T159" s="92"/>
      <c r="U159" s="92"/>
      <c r="V159" s="92"/>
      <c r="W159" s="92"/>
    </row>
    <row r="160" spans="7:23" ht="12.75" customHeight="1" x14ac:dyDescent="0.2">
      <c r="G160" s="85"/>
      <c r="H160" s="86"/>
      <c r="M160" s="87"/>
      <c r="N160" s="88"/>
      <c r="O160" s="88"/>
      <c r="P160" s="92"/>
      <c r="Q160" s="92"/>
      <c r="R160" s="92"/>
      <c r="S160" s="92"/>
      <c r="T160" s="92"/>
      <c r="U160" s="92"/>
      <c r="V160" s="92"/>
      <c r="W160" s="92"/>
    </row>
    <row r="161" spans="7:23" ht="12.75" customHeight="1" x14ac:dyDescent="0.2">
      <c r="G161" s="85"/>
      <c r="H161" s="86"/>
      <c r="M161" s="87"/>
      <c r="N161" s="88"/>
      <c r="O161" s="88"/>
      <c r="P161" s="92"/>
      <c r="Q161" s="92"/>
      <c r="R161" s="92"/>
      <c r="S161" s="92"/>
      <c r="T161" s="92"/>
      <c r="U161" s="92"/>
      <c r="V161" s="92"/>
      <c r="W161" s="92"/>
    </row>
    <row r="162" spans="7:23" ht="12.75" customHeight="1" x14ac:dyDescent="0.2">
      <c r="G162" s="85"/>
      <c r="H162" s="86"/>
      <c r="M162" s="87"/>
      <c r="N162" s="88"/>
      <c r="O162" s="88"/>
      <c r="P162" s="92"/>
      <c r="Q162" s="92"/>
      <c r="R162" s="92"/>
      <c r="S162" s="92"/>
      <c r="T162" s="92"/>
      <c r="U162" s="92"/>
      <c r="V162" s="92"/>
      <c r="W162" s="92"/>
    </row>
    <row r="163" spans="7:23" ht="12.75" customHeight="1" x14ac:dyDescent="0.2">
      <c r="G163" s="85"/>
      <c r="H163" s="86"/>
      <c r="M163" s="87"/>
      <c r="N163" s="88"/>
      <c r="O163" s="88"/>
      <c r="P163" s="92"/>
      <c r="Q163" s="92"/>
      <c r="R163" s="92"/>
      <c r="S163" s="92"/>
      <c r="T163" s="92"/>
      <c r="U163" s="92"/>
      <c r="V163" s="92"/>
      <c r="W163" s="92"/>
    </row>
    <row r="164" spans="7:23" ht="12.75" customHeight="1" x14ac:dyDescent="0.2">
      <c r="G164" s="85"/>
      <c r="H164" s="86"/>
      <c r="M164" s="87"/>
      <c r="N164" s="88"/>
      <c r="O164" s="88"/>
      <c r="P164" s="92"/>
      <c r="Q164" s="92"/>
      <c r="R164" s="92"/>
      <c r="S164" s="92"/>
      <c r="T164" s="92"/>
      <c r="U164" s="92"/>
      <c r="V164" s="92"/>
      <c r="W164" s="92"/>
    </row>
    <row r="165" spans="7:23" ht="12.75" customHeight="1" x14ac:dyDescent="0.2">
      <c r="G165" s="85"/>
      <c r="H165" s="86"/>
      <c r="M165" s="87"/>
      <c r="N165" s="88"/>
      <c r="O165" s="88"/>
      <c r="P165" s="92"/>
      <c r="Q165" s="92"/>
      <c r="R165" s="92"/>
      <c r="S165" s="92"/>
      <c r="T165" s="92"/>
      <c r="U165" s="92"/>
      <c r="V165" s="92"/>
      <c r="W165" s="92"/>
    </row>
    <row r="166" spans="7:23" ht="12.75" customHeight="1" x14ac:dyDescent="0.2">
      <c r="G166" s="85"/>
      <c r="H166" s="86"/>
      <c r="M166" s="87"/>
      <c r="N166" s="88"/>
      <c r="O166" s="88"/>
      <c r="P166" s="92"/>
      <c r="Q166" s="92"/>
      <c r="R166" s="92"/>
      <c r="S166" s="92"/>
      <c r="T166" s="92"/>
      <c r="U166" s="92"/>
      <c r="V166" s="92"/>
      <c r="W166" s="92"/>
    </row>
    <row r="167" spans="7:23" ht="12.75" customHeight="1" x14ac:dyDescent="0.2">
      <c r="G167" s="85"/>
      <c r="H167" s="86"/>
      <c r="M167" s="87"/>
      <c r="N167" s="88"/>
      <c r="O167" s="88"/>
      <c r="P167" s="92"/>
      <c r="Q167" s="92"/>
      <c r="R167" s="92"/>
      <c r="S167" s="92"/>
      <c r="T167" s="92"/>
      <c r="U167" s="92"/>
      <c r="V167" s="92"/>
      <c r="W167" s="92"/>
    </row>
    <row r="168" spans="7:23" ht="12.75" customHeight="1" x14ac:dyDescent="0.2">
      <c r="G168" s="85"/>
      <c r="H168" s="86"/>
      <c r="M168" s="87"/>
      <c r="N168" s="88"/>
      <c r="O168" s="88"/>
      <c r="P168" s="92"/>
      <c r="Q168" s="92"/>
      <c r="R168" s="92"/>
      <c r="S168" s="92"/>
      <c r="T168" s="92"/>
      <c r="U168" s="92"/>
      <c r="V168" s="92"/>
      <c r="W168" s="92"/>
    </row>
    <row r="169" spans="7:23" ht="12.75" customHeight="1" x14ac:dyDescent="0.2">
      <c r="G169" s="85"/>
      <c r="H169" s="86"/>
      <c r="M169" s="87"/>
      <c r="N169" s="88"/>
      <c r="O169" s="88"/>
      <c r="P169" s="92"/>
      <c r="Q169" s="92"/>
      <c r="R169" s="92"/>
      <c r="S169" s="92"/>
      <c r="T169" s="92"/>
      <c r="U169" s="92"/>
      <c r="V169" s="92"/>
      <c r="W169" s="92"/>
    </row>
    <row r="170" spans="7:23" ht="12.75" customHeight="1" x14ac:dyDescent="0.2">
      <c r="G170" s="85"/>
      <c r="H170" s="86"/>
      <c r="M170" s="87"/>
      <c r="N170" s="88"/>
      <c r="O170" s="88"/>
      <c r="P170" s="92"/>
      <c r="Q170" s="92"/>
      <c r="R170" s="92"/>
      <c r="S170" s="92"/>
      <c r="T170" s="92"/>
      <c r="U170" s="92"/>
      <c r="V170" s="92"/>
      <c r="W170" s="92"/>
    </row>
    <row r="171" spans="7:23" ht="12.75" customHeight="1" x14ac:dyDescent="0.2">
      <c r="G171" s="85"/>
      <c r="H171" s="86"/>
      <c r="M171" s="87"/>
      <c r="N171" s="88"/>
      <c r="O171" s="88"/>
      <c r="P171" s="92"/>
      <c r="Q171" s="92"/>
      <c r="R171" s="92"/>
      <c r="S171" s="92"/>
      <c r="T171" s="92"/>
      <c r="U171" s="92"/>
      <c r="V171" s="92"/>
      <c r="W171" s="92"/>
    </row>
    <row r="172" spans="7:23" ht="12.75" customHeight="1" x14ac:dyDescent="0.2">
      <c r="G172" s="85"/>
      <c r="H172" s="86"/>
      <c r="M172" s="87"/>
      <c r="N172" s="88"/>
      <c r="O172" s="88"/>
      <c r="P172" s="92"/>
      <c r="Q172" s="92"/>
      <c r="R172" s="92"/>
      <c r="S172" s="92"/>
      <c r="T172" s="92"/>
      <c r="U172" s="92"/>
      <c r="V172" s="92"/>
      <c r="W172" s="92"/>
    </row>
    <row r="173" spans="7:23" ht="12.75" customHeight="1" x14ac:dyDescent="0.2">
      <c r="G173" s="85"/>
      <c r="H173" s="86"/>
      <c r="M173" s="87"/>
      <c r="N173" s="88"/>
      <c r="O173" s="88"/>
      <c r="P173" s="92"/>
      <c r="Q173" s="92"/>
      <c r="R173" s="92"/>
      <c r="S173" s="92"/>
      <c r="T173" s="92"/>
      <c r="U173" s="92"/>
      <c r="V173" s="92"/>
      <c r="W173" s="92"/>
    </row>
    <row r="174" spans="7:23" ht="12.75" customHeight="1" x14ac:dyDescent="0.2">
      <c r="G174" s="85"/>
      <c r="H174" s="86"/>
      <c r="M174" s="87"/>
      <c r="N174" s="88"/>
      <c r="O174" s="88"/>
      <c r="P174" s="92"/>
      <c r="Q174" s="92"/>
      <c r="R174" s="92"/>
      <c r="S174" s="92"/>
      <c r="T174" s="92"/>
      <c r="U174" s="92"/>
      <c r="V174" s="92"/>
      <c r="W174" s="92"/>
    </row>
    <row r="175" spans="7:23" ht="12.75" customHeight="1" x14ac:dyDescent="0.2">
      <c r="G175" s="85"/>
      <c r="H175" s="86"/>
      <c r="M175" s="87"/>
      <c r="N175" s="88"/>
      <c r="O175" s="88"/>
      <c r="P175" s="92"/>
      <c r="Q175" s="92"/>
      <c r="R175" s="92"/>
      <c r="S175" s="92"/>
      <c r="T175" s="92"/>
      <c r="U175" s="92"/>
      <c r="V175" s="92"/>
      <c r="W175" s="92"/>
    </row>
    <row r="176" spans="7:23" ht="12.75" customHeight="1" x14ac:dyDescent="0.2">
      <c r="G176" s="85"/>
      <c r="H176" s="86"/>
      <c r="M176" s="87"/>
      <c r="N176" s="88"/>
      <c r="O176" s="88"/>
      <c r="P176" s="92"/>
      <c r="Q176" s="92"/>
      <c r="R176" s="92"/>
      <c r="S176" s="92"/>
      <c r="T176" s="92"/>
      <c r="U176" s="92"/>
      <c r="V176" s="92"/>
      <c r="W176" s="92"/>
    </row>
    <row r="177" spans="7:23" ht="12.75" customHeight="1" x14ac:dyDescent="0.2">
      <c r="G177" s="85"/>
      <c r="H177" s="86"/>
      <c r="M177" s="87"/>
      <c r="N177" s="88"/>
      <c r="O177" s="88"/>
      <c r="P177" s="92"/>
      <c r="Q177" s="92"/>
      <c r="R177" s="92"/>
      <c r="S177" s="92"/>
      <c r="T177" s="92"/>
      <c r="U177" s="92"/>
      <c r="V177" s="92"/>
      <c r="W177" s="92"/>
    </row>
    <row r="178" spans="7:23" ht="12.75" customHeight="1" x14ac:dyDescent="0.2">
      <c r="G178" s="85"/>
      <c r="H178" s="86"/>
      <c r="M178" s="87"/>
      <c r="N178" s="88"/>
      <c r="O178" s="88"/>
      <c r="P178" s="92"/>
      <c r="Q178" s="92"/>
      <c r="R178" s="92"/>
      <c r="S178" s="92"/>
      <c r="T178" s="92"/>
      <c r="U178" s="92"/>
      <c r="V178" s="92"/>
      <c r="W178" s="92"/>
    </row>
    <row r="179" spans="7:23" ht="12.75" customHeight="1" x14ac:dyDescent="0.2">
      <c r="G179" s="85"/>
      <c r="H179" s="86"/>
      <c r="M179" s="87"/>
      <c r="N179" s="88"/>
      <c r="O179" s="88"/>
      <c r="P179" s="92"/>
      <c r="Q179" s="92"/>
      <c r="R179" s="92"/>
      <c r="S179" s="92"/>
      <c r="T179" s="92"/>
      <c r="U179" s="92"/>
      <c r="V179" s="92"/>
      <c r="W179" s="92"/>
    </row>
    <row r="180" spans="7:23" ht="12.75" customHeight="1" x14ac:dyDescent="0.2">
      <c r="G180" s="85"/>
      <c r="H180" s="86"/>
      <c r="M180" s="87"/>
      <c r="N180" s="88"/>
      <c r="O180" s="88"/>
      <c r="P180" s="92"/>
      <c r="Q180" s="92"/>
      <c r="R180" s="92"/>
      <c r="S180" s="92"/>
      <c r="T180" s="92"/>
      <c r="U180" s="92"/>
      <c r="V180" s="92"/>
      <c r="W180" s="92"/>
    </row>
    <row r="181" spans="7:23" ht="12.75" customHeight="1" x14ac:dyDescent="0.2">
      <c r="G181" s="85"/>
      <c r="H181" s="86"/>
      <c r="M181" s="87"/>
      <c r="N181" s="88"/>
      <c r="O181" s="88"/>
      <c r="P181" s="92"/>
      <c r="Q181" s="92"/>
      <c r="R181" s="92"/>
      <c r="S181" s="92"/>
      <c r="T181" s="92"/>
      <c r="U181" s="92"/>
      <c r="V181" s="92"/>
      <c r="W181" s="92"/>
    </row>
    <row r="182" spans="7:23" ht="12.75" customHeight="1" x14ac:dyDescent="0.2">
      <c r="G182" s="85"/>
      <c r="H182" s="86"/>
      <c r="M182" s="87"/>
      <c r="N182" s="88"/>
      <c r="O182" s="88"/>
      <c r="P182" s="92"/>
      <c r="Q182" s="92"/>
      <c r="R182" s="92"/>
      <c r="S182" s="92"/>
      <c r="T182" s="92"/>
      <c r="U182" s="92"/>
      <c r="V182" s="92"/>
      <c r="W182" s="92"/>
    </row>
    <row r="183" spans="7:23" ht="15.75" customHeight="1" x14ac:dyDescent="0.2">
      <c r="P183" s="92"/>
      <c r="Q183" s="92"/>
      <c r="R183" s="92"/>
      <c r="S183" s="92"/>
      <c r="T183" s="92"/>
      <c r="U183" s="92"/>
      <c r="V183" s="92"/>
      <c r="W183" s="92"/>
    </row>
    <row r="184" spans="7:23" ht="15.75" customHeight="1" x14ac:dyDescent="0.2">
      <c r="P184" s="92"/>
      <c r="Q184" s="92"/>
      <c r="R184" s="92"/>
      <c r="S184" s="92"/>
      <c r="T184" s="92"/>
      <c r="U184" s="92"/>
      <c r="V184" s="92"/>
      <c r="W184" s="92"/>
    </row>
    <row r="185" spans="7:23" ht="15.75" customHeight="1" x14ac:dyDescent="0.2">
      <c r="P185" s="92"/>
      <c r="Q185" s="92"/>
      <c r="R185" s="92"/>
      <c r="S185" s="92"/>
      <c r="T185" s="92"/>
      <c r="U185" s="92"/>
      <c r="V185" s="92"/>
      <c r="W185" s="92"/>
    </row>
    <row r="186" spans="7:23" ht="15.75" customHeight="1" x14ac:dyDescent="0.2">
      <c r="P186" s="92"/>
      <c r="Q186" s="92"/>
      <c r="R186" s="92"/>
      <c r="S186" s="92"/>
      <c r="T186" s="92"/>
      <c r="U186" s="92"/>
      <c r="V186" s="92"/>
      <c r="W186" s="92"/>
    </row>
    <row r="187" spans="7:23" ht="15.75" customHeight="1" x14ac:dyDescent="0.2">
      <c r="P187" s="92"/>
      <c r="Q187" s="92"/>
      <c r="R187" s="92"/>
      <c r="S187" s="92"/>
      <c r="T187" s="92"/>
      <c r="U187" s="92"/>
      <c r="V187" s="92"/>
      <c r="W187" s="92"/>
    </row>
    <row r="188" spans="7:23" ht="15.75" customHeight="1" x14ac:dyDescent="0.2">
      <c r="P188" s="92"/>
      <c r="Q188" s="92"/>
      <c r="R188" s="92"/>
      <c r="S188" s="92"/>
      <c r="T188" s="92"/>
      <c r="U188" s="92"/>
      <c r="V188" s="92"/>
      <c r="W188" s="92"/>
    </row>
    <row r="189" spans="7:23" ht="15.75" customHeight="1" x14ac:dyDescent="0.2">
      <c r="P189" s="92"/>
      <c r="Q189" s="92"/>
      <c r="R189" s="92"/>
      <c r="S189" s="92"/>
      <c r="T189" s="92"/>
      <c r="U189" s="92"/>
      <c r="V189" s="92"/>
      <c r="W189" s="92"/>
    </row>
    <row r="190" spans="7:23" ht="15.75" customHeight="1" x14ac:dyDescent="0.2">
      <c r="P190" s="92"/>
      <c r="Q190" s="92"/>
      <c r="R190" s="92"/>
      <c r="S190" s="92"/>
      <c r="T190" s="92"/>
      <c r="U190" s="92"/>
      <c r="V190" s="92"/>
      <c r="W190" s="92"/>
    </row>
    <row r="191" spans="7:23" ht="15.75" customHeight="1" x14ac:dyDescent="0.2">
      <c r="P191" s="92"/>
      <c r="Q191" s="92"/>
      <c r="R191" s="92"/>
      <c r="S191" s="92"/>
      <c r="T191" s="92"/>
      <c r="U191" s="92"/>
      <c r="V191" s="92"/>
      <c r="W191" s="92"/>
    </row>
    <row r="192" spans="7:23" ht="15.75" customHeight="1" x14ac:dyDescent="0.2">
      <c r="P192" s="92"/>
      <c r="Q192" s="92"/>
      <c r="R192" s="92"/>
      <c r="S192" s="92"/>
      <c r="T192" s="92"/>
      <c r="U192" s="92"/>
      <c r="V192" s="92"/>
      <c r="W192" s="92"/>
    </row>
    <row r="193" spans="16:23" ht="15.75" customHeight="1" x14ac:dyDescent="0.2">
      <c r="P193" s="92"/>
      <c r="Q193" s="92"/>
      <c r="R193" s="92"/>
      <c r="S193" s="92"/>
      <c r="T193" s="92"/>
      <c r="U193" s="92"/>
      <c r="V193" s="92"/>
      <c r="W193" s="92"/>
    </row>
    <row r="194" spans="16:23" ht="15.75" customHeight="1" x14ac:dyDescent="0.2">
      <c r="P194" s="92"/>
      <c r="Q194" s="92"/>
      <c r="R194" s="92"/>
      <c r="S194" s="92"/>
      <c r="T194" s="92"/>
      <c r="U194" s="92"/>
      <c r="V194" s="92"/>
      <c r="W194" s="92"/>
    </row>
    <row r="195" spans="16:23" ht="15.75" customHeight="1" x14ac:dyDescent="0.2">
      <c r="P195" s="92"/>
      <c r="Q195" s="92"/>
      <c r="R195" s="92"/>
      <c r="S195" s="92"/>
      <c r="T195" s="92"/>
      <c r="U195" s="92"/>
      <c r="V195" s="92"/>
      <c r="W195" s="92"/>
    </row>
    <row r="196" spans="16:23" ht="15.75" customHeight="1" x14ac:dyDescent="0.2">
      <c r="P196" s="92"/>
      <c r="Q196" s="92"/>
      <c r="R196" s="92"/>
      <c r="S196" s="92"/>
      <c r="T196" s="92"/>
      <c r="U196" s="92"/>
      <c r="V196" s="92"/>
      <c r="W196" s="92"/>
    </row>
    <row r="197" spans="16:23" ht="15.75" customHeight="1" x14ac:dyDescent="0.2">
      <c r="P197" s="92"/>
      <c r="Q197" s="92"/>
      <c r="R197" s="92"/>
      <c r="S197" s="92"/>
      <c r="T197" s="92"/>
      <c r="U197" s="92"/>
      <c r="V197" s="92"/>
      <c r="W197" s="92"/>
    </row>
    <row r="198" spans="16:23" ht="15.75" customHeight="1" x14ac:dyDescent="0.2">
      <c r="P198" s="92"/>
      <c r="Q198" s="92"/>
      <c r="R198" s="92"/>
      <c r="S198" s="92"/>
      <c r="T198" s="92"/>
      <c r="U198" s="92"/>
      <c r="V198" s="92"/>
      <c r="W198" s="92"/>
    </row>
    <row r="199" spans="16:23" ht="15.75" customHeight="1" x14ac:dyDescent="0.2">
      <c r="P199" s="92"/>
      <c r="Q199" s="92"/>
      <c r="R199" s="92"/>
      <c r="S199" s="92"/>
      <c r="T199" s="92"/>
      <c r="U199" s="92"/>
      <c r="V199" s="92"/>
      <c r="W199" s="92"/>
    </row>
    <row r="200" spans="16:23" ht="15.75" customHeight="1" x14ac:dyDescent="0.2">
      <c r="P200" s="92"/>
      <c r="Q200" s="92"/>
      <c r="R200" s="92"/>
      <c r="S200" s="92"/>
      <c r="T200" s="92"/>
      <c r="U200" s="92"/>
      <c r="V200" s="92"/>
      <c r="W200" s="92"/>
    </row>
    <row r="201" spans="16:23" ht="15.75" customHeight="1" x14ac:dyDescent="0.2">
      <c r="P201" s="92"/>
      <c r="Q201" s="92"/>
      <c r="R201" s="92"/>
      <c r="S201" s="92"/>
      <c r="T201" s="92"/>
      <c r="U201" s="92"/>
      <c r="V201" s="92"/>
      <c r="W201" s="92"/>
    </row>
    <row r="202" spans="16:23" ht="15.75" customHeight="1" x14ac:dyDescent="0.2">
      <c r="P202" s="92"/>
      <c r="Q202" s="92"/>
      <c r="R202" s="92"/>
      <c r="S202" s="92"/>
      <c r="T202" s="92"/>
      <c r="U202" s="92"/>
      <c r="V202" s="92"/>
      <c r="W202" s="92"/>
    </row>
    <row r="203" spans="16:23" ht="15.75" customHeight="1" x14ac:dyDescent="0.2">
      <c r="P203" s="92"/>
      <c r="Q203" s="92"/>
      <c r="R203" s="92"/>
      <c r="S203" s="92"/>
      <c r="T203" s="92"/>
      <c r="U203" s="92"/>
      <c r="V203" s="92"/>
      <c r="W203" s="92"/>
    </row>
    <row r="204" spans="16:23" ht="15.75" customHeight="1" x14ac:dyDescent="0.2">
      <c r="P204" s="92"/>
      <c r="Q204" s="92"/>
      <c r="R204" s="92"/>
      <c r="S204" s="92"/>
      <c r="T204" s="92"/>
      <c r="U204" s="92"/>
      <c r="V204" s="92"/>
      <c r="W204" s="92"/>
    </row>
    <row r="205" spans="16:23" ht="15.75" customHeight="1" x14ac:dyDescent="0.2">
      <c r="P205" s="92"/>
      <c r="Q205" s="92"/>
      <c r="R205" s="92"/>
      <c r="S205" s="92"/>
      <c r="T205" s="92"/>
      <c r="U205" s="92"/>
      <c r="V205" s="92"/>
      <c r="W205" s="92"/>
    </row>
    <row r="206" spans="16:23" ht="15.75" customHeight="1" x14ac:dyDescent="0.2">
      <c r="P206" s="92"/>
      <c r="Q206" s="92"/>
      <c r="R206" s="92"/>
      <c r="S206" s="92"/>
      <c r="T206" s="92"/>
      <c r="U206" s="92"/>
      <c r="V206" s="92"/>
      <c r="W206" s="92"/>
    </row>
    <row r="207" spans="16:23" ht="15.75" customHeight="1" x14ac:dyDescent="0.2">
      <c r="P207" s="92"/>
      <c r="Q207" s="92"/>
      <c r="R207" s="92"/>
      <c r="S207" s="92"/>
      <c r="T207" s="92"/>
      <c r="U207" s="92"/>
      <c r="V207" s="92"/>
      <c r="W207" s="92"/>
    </row>
    <row r="208" spans="16:23" ht="15.75" customHeight="1" x14ac:dyDescent="0.2">
      <c r="P208" s="92"/>
      <c r="Q208" s="92"/>
      <c r="R208" s="92"/>
      <c r="S208" s="92"/>
      <c r="T208" s="92"/>
      <c r="U208" s="92"/>
      <c r="V208" s="92"/>
      <c r="W208" s="92"/>
    </row>
    <row r="209" spans="16:23" ht="15.75" customHeight="1" x14ac:dyDescent="0.2">
      <c r="P209" s="92"/>
      <c r="Q209" s="92"/>
      <c r="R209" s="92"/>
      <c r="S209" s="92"/>
      <c r="T209" s="92"/>
      <c r="U209" s="92"/>
      <c r="V209" s="92"/>
      <c r="W209" s="92"/>
    </row>
    <row r="210" spans="16:23" ht="15.75" customHeight="1" x14ac:dyDescent="0.2">
      <c r="P210" s="92"/>
      <c r="Q210" s="92"/>
      <c r="R210" s="92"/>
      <c r="S210" s="92"/>
      <c r="T210" s="92"/>
      <c r="U210" s="92"/>
      <c r="V210" s="92"/>
      <c r="W210" s="92"/>
    </row>
    <row r="211" spans="16:23" ht="15.75" customHeight="1" x14ac:dyDescent="0.2">
      <c r="P211" s="92"/>
      <c r="Q211" s="92"/>
      <c r="R211" s="92"/>
      <c r="S211" s="92"/>
      <c r="T211" s="92"/>
      <c r="U211" s="92"/>
      <c r="V211" s="92"/>
      <c r="W211" s="92"/>
    </row>
    <row r="212" spans="16:23" ht="15.75" customHeight="1" x14ac:dyDescent="0.2">
      <c r="P212" s="92"/>
      <c r="Q212" s="92"/>
      <c r="R212" s="92"/>
      <c r="S212" s="92"/>
      <c r="T212" s="92"/>
      <c r="U212" s="92"/>
      <c r="V212" s="92"/>
      <c r="W212" s="92"/>
    </row>
    <row r="213" spans="16:23" ht="15.75" customHeight="1" x14ac:dyDescent="0.2">
      <c r="P213" s="92"/>
      <c r="Q213" s="92"/>
      <c r="R213" s="92"/>
      <c r="S213" s="92"/>
      <c r="T213" s="92"/>
      <c r="U213" s="92"/>
      <c r="V213" s="92"/>
      <c r="W213" s="92"/>
    </row>
    <row r="214" spans="16:23" ht="15.75" customHeight="1" x14ac:dyDescent="0.2">
      <c r="P214" s="92"/>
      <c r="Q214" s="92"/>
      <c r="R214" s="92"/>
      <c r="S214" s="92"/>
      <c r="T214" s="92"/>
      <c r="U214" s="92"/>
      <c r="V214" s="92"/>
      <c r="W214" s="92"/>
    </row>
    <row r="215" spans="16:23" ht="15.75" customHeight="1" x14ac:dyDescent="0.2">
      <c r="P215" s="92"/>
      <c r="Q215" s="92"/>
      <c r="R215" s="92"/>
      <c r="S215" s="92"/>
      <c r="T215" s="92"/>
      <c r="U215" s="92"/>
      <c r="V215" s="92"/>
      <c r="W215" s="92"/>
    </row>
    <row r="216" spans="16:23" ht="15.75" customHeight="1" x14ac:dyDescent="0.2">
      <c r="P216" s="92"/>
      <c r="Q216" s="92"/>
      <c r="R216" s="92"/>
      <c r="S216" s="92"/>
      <c r="T216" s="92"/>
      <c r="U216" s="92"/>
      <c r="V216" s="92"/>
      <c r="W216" s="92"/>
    </row>
    <row r="217" spans="16:23" ht="15.75" customHeight="1" x14ac:dyDescent="0.2">
      <c r="P217" s="92"/>
      <c r="Q217" s="92"/>
      <c r="R217" s="92"/>
      <c r="S217" s="92"/>
      <c r="T217" s="92"/>
      <c r="U217" s="92"/>
      <c r="V217" s="92"/>
      <c r="W217" s="92"/>
    </row>
    <row r="218" spans="16:23" ht="15.75" customHeight="1" x14ac:dyDescent="0.2">
      <c r="P218" s="92"/>
      <c r="Q218" s="92"/>
      <c r="R218" s="92"/>
      <c r="S218" s="92"/>
      <c r="T218" s="92"/>
      <c r="U218" s="92"/>
      <c r="V218" s="92"/>
      <c r="W218" s="92"/>
    </row>
    <row r="219" spans="16:23" ht="15.75" customHeight="1" x14ac:dyDescent="0.2">
      <c r="P219" s="92"/>
      <c r="Q219" s="92"/>
      <c r="R219" s="92"/>
      <c r="S219" s="92"/>
      <c r="T219" s="92"/>
      <c r="U219" s="92"/>
      <c r="V219" s="92"/>
      <c r="W219" s="92"/>
    </row>
    <row r="220" spans="16:23" ht="15.75" customHeight="1" x14ac:dyDescent="0.2">
      <c r="P220" s="92"/>
      <c r="Q220" s="92"/>
      <c r="R220" s="92"/>
      <c r="S220" s="92"/>
      <c r="T220" s="92"/>
      <c r="U220" s="92"/>
      <c r="V220" s="92"/>
      <c r="W220" s="92"/>
    </row>
    <row r="221" spans="16:23" ht="15.75" customHeight="1" x14ac:dyDescent="0.2">
      <c r="P221" s="92"/>
      <c r="Q221" s="92"/>
      <c r="R221" s="92"/>
      <c r="S221" s="92"/>
      <c r="T221" s="92"/>
      <c r="U221" s="92"/>
      <c r="V221" s="92"/>
      <c r="W221" s="92"/>
    </row>
    <row r="222" spans="16:23" ht="15.75" customHeight="1" x14ac:dyDescent="0.2">
      <c r="P222" s="92"/>
      <c r="Q222" s="92"/>
      <c r="R222" s="92"/>
      <c r="S222" s="92"/>
      <c r="T222" s="92"/>
      <c r="U222" s="92"/>
      <c r="V222" s="92"/>
      <c r="W222" s="92"/>
    </row>
    <row r="223" spans="16:23" ht="15.75" customHeight="1" x14ac:dyDescent="0.2">
      <c r="P223" s="92"/>
      <c r="Q223" s="92"/>
      <c r="R223" s="92"/>
      <c r="S223" s="92"/>
      <c r="T223" s="92"/>
      <c r="U223" s="92"/>
      <c r="V223" s="92"/>
      <c r="W223" s="92"/>
    </row>
    <row r="224" spans="16:23" ht="15.75" customHeight="1" x14ac:dyDescent="0.2">
      <c r="P224" s="92"/>
      <c r="Q224" s="92"/>
      <c r="R224" s="92"/>
      <c r="S224" s="92"/>
      <c r="T224" s="92"/>
      <c r="U224" s="92"/>
      <c r="V224" s="92"/>
      <c r="W224" s="92"/>
    </row>
    <row r="225" spans="16:23" ht="15.75" customHeight="1" x14ac:dyDescent="0.2">
      <c r="P225" s="92"/>
      <c r="Q225" s="92"/>
      <c r="R225" s="92"/>
      <c r="S225" s="92"/>
      <c r="T225" s="92"/>
      <c r="U225" s="92"/>
      <c r="V225" s="92"/>
      <c r="W225" s="92"/>
    </row>
    <row r="226" spans="16:23" ht="15.75" customHeight="1" x14ac:dyDescent="0.2">
      <c r="P226" s="92"/>
      <c r="Q226" s="92"/>
      <c r="R226" s="92"/>
      <c r="S226" s="92"/>
      <c r="T226" s="92"/>
      <c r="U226" s="92"/>
      <c r="V226" s="92"/>
      <c r="W226" s="92"/>
    </row>
    <row r="227" spans="16:23" ht="15.75" customHeight="1" x14ac:dyDescent="0.2">
      <c r="P227" s="92"/>
      <c r="Q227" s="92"/>
      <c r="R227" s="92"/>
      <c r="S227" s="92"/>
      <c r="T227" s="92"/>
      <c r="U227" s="92"/>
      <c r="V227" s="92"/>
      <c r="W227" s="92"/>
    </row>
    <row r="228" spans="16:23" ht="15.75" customHeight="1" x14ac:dyDescent="0.2">
      <c r="P228" s="92"/>
      <c r="Q228" s="92"/>
      <c r="R228" s="92"/>
      <c r="S228" s="92"/>
      <c r="T228" s="92"/>
      <c r="U228" s="92"/>
      <c r="V228" s="92"/>
      <c r="W228" s="92"/>
    </row>
    <row r="229" spans="16:23" ht="15.75" customHeight="1" x14ac:dyDescent="0.2">
      <c r="P229" s="92"/>
      <c r="Q229" s="92"/>
      <c r="R229" s="92"/>
      <c r="S229" s="92"/>
      <c r="T229" s="92"/>
      <c r="U229" s="92"/>
      <c r="V229" s="92"/>
      <c r="W229" s="92"/>
    </row>
    <row r="230" spans="16:23" ht="15.75" customHeight="1" x14ac:dyDescent="0.2">
      <c r="P230" s="92"/>
      <c r="Q230" s="92"/>
      <c r="R230" s="92"/>
      <c r="S230" s="92"/>
      <c r="T230" s="92"/>
      <c r="U230" s="92"/>
      <c r="V230" s="92"/>
      <c r="W230" s="92"/>
    </row>
    <row r="231" spans="16:23" ht="15.75" customHeight="1" x14ac:dyDescent="0.2">
      <c r="P231" s="92"/>
      <c r="Q231" s="92"/>
      <c r="R231" s="92"/>
      <c r="S231" s="92"/>
      <c r="T231" s="92"/>
      <c r="U231" s="92"/>
      <c r="V231" s="92"/>
      <c r="W231" s="92"/>
    </row>
    <row r="232" spans="16:23" ht="15.75" customHeight="1" x14ac:dyDescent="0.2">
      <c r="P232" s="92"/>
      <c r="Q232" s="92"/>
      <c r="R232" s="92"/>
      <c r="S232" s="92"/>
      <c r="T232" s="92"/>
      <c r="U232" s="92"/>
      <c r="V232" s="92"/>
      <c r="W232" s="92"/>
    </row>
    <row r="233" spans="16:23" ht="15.75" customHeight="1" x14ac:dyDescent="0.2">
      <c r="P233" s="92"/>
      <c r="Q233" s="92"/>
      <c r="R233" s="92"/>
      <c r="S233" s="92"/>
      <c r="T233" s="92"/>
      <c r="U233" s="92"/>
      <c r="V233" s="92"/>
      <c r="W233" s="92"/>
    </row>
    <row r="234" spans="16:23" ht="15.75" customHeight="1" x14ac:dyDescent="0.2">
      <c r="P234" s="92"/>
      <c r="Q234" s="92"/>
      <c r="R234" s="92"/>
      <c r="S234" s="92"/>
      <c r="T234" s="92"/>
      <c r="U234" s="92"/>
      <c r="V234" s="92"/>
      <c r="W234" s="92"/>
    </row>
    <row r="235" spans="16:23" ht="15.75" customHeight="1" x14ac:dyDescent="0.2">
      <c r="P235" s="92"/>
      <c r="Q235" s="92"/>
      <c r="R235" s="92"/>
      <c r="S235" s="92"/>
      <c r="T235" s="92"/>
      <c r="U235" s="92"/>
      <c r="V235" s="92"/>
      <c r="W235" s="92"/>
    </row>
    <row r="236" spans="16:23" ht="15.75" customHeight="1" x14ac:dyDescent="0.2">
      <c r="P236" s="92"/>
      <c r="Q236" s="92"/>
      <c r="R236" s="92"/>
      <c r="S236" s="92"/>
      <c r="T236" s="92"/>
      <c r="U236" s="92"/>
      <c r="V236" s="92"/>
      <c r="W236" s="92"/>
    </row>
    <row r="237" spans="16:23" ht="15.75" customHeight="1" x14ac:dyDescent="0.2">
      <c r="P237" s="92"/>
      <c r="Q237" s="92"/>
      <c r="R237" s="92"/>
      <c r="S237" s="92"/>
      <c r="T237" s="92"/>
      <c r="U237" s="92"/>
      <c r="V237" s="92"/>
      <c r="W237" s="92"/>
    </row>
    <row r="238" spans="16:23" ht="15.75" customHeight="1" x14ac:dyDescent="0.2">
      <c r="P238" s="92"/>
      <c r="Q238" s="92"/>
      <c r="R238" s="92"/>
      <c r="S238" s="92"/>
      <c r="T238" s="92"/>
      <c r="U238" s="92"/>
      <c r="V238" s="92"/>
      <c r="W238" s="92"/>
    </row>
    <row r="239" spans="16:23" ht="15.75" customHeight="1" x14ac:dyDescent="0.2">
      <c r="P239" s="92"/>
      <c r="Q239" s="92"/>
      <c r="R239" s="92"/>
      <c r="S239" s="92"/>
      <c r="T239" s="92"/>
      <c r="U239" s="92"/>
      <c r="V239" s="92"/>
      <c r="W239" s="92"/>
    </row>
    <row r="240" spans="16:23" ht="15.75" customHeight="1" x14ac:dyDescent="0.2">
      <c r="P240" s="92"/>
      <c r="Q240" s="92"/>
      <c r="R240" s="92"/>
      <c r="S240" s="92"/>
      <c r="T240" s="92"/>
      <c r="U240" s="92"/>
      <c r="V240" s="92"/>
      <c r="W240" s="92"/>
    </row>
    <row r="241" spans="16:23" ht="15.75" customHeight="1" x14ac:dyDescent="0.2">
      <c r="P241" s="92"/>
      <c r="Q241" s="92"/>
      <c r="R241" s="92"/>
      <c r="S241" s="92"/>
      <c r="T241" s="92"/>
      <c r="U241" s="92"/>
      <c r="V241" s="92"/>
      <c r="W241" s="92"/>
    </row>
    <row r="242" spans="16:23" ht="15.75" customHeight="1" x14ac:dyDescent="0.2">
      <c r="P242" s="92"/>
      <c r="Q242" s="92"/>
      <c r="R242" s="92"/>
      <c r="S242" s="92"/>
      <c r="T242" s="92"/>
      <c r="U242" s="92"/>
      <c r="V242" s="92"/>
      <c r="W242" s="92"/>
    </row>
    <row r="243" spans="16:23" ht="15.75" customHeight="1" x14ac:dyDescent="0.2">
      <c r="P243" s="92"/>
      <c r="Q243" s="92"/>
      <c r="R243" s="92"/>
      <c r="S243" s="92"/>
      <c r="T243" s="92"/>
      <c r="U243" s="92"/>
      <c r="V243" s="92"/>
      <c r="W243" s="92"/>
    </row>
    <row r="244" spans="16:23" ht="15.75" customHeight="1" x14ac:dyDescent="0.2">
      <c r="P244" s="92"/>
      <c r="Q244" s="92"/>
      <c r="R244" s="92"/>
      <c r="S244" s="92"/>
      <c r="T244" s="92"/>
      <c r="U244" s="92"/>
      <c r="V244" s="92"/>
      <c r="W244" s="92"/>
    </row>
    <row r="245" spans="16:23" ht="15.75" customHeight="1" x14ac:dyDescent="0.2">
      <c r="P245" s="92"/>
      <c r="Q245" s="92"/>
      <c r="R245" s="92"/>
      <c r="S245" s="92"/>
      <c r="T245" s="92"/>
      <c r="U245" s="92"/>
      <c r="V245" s="92"/>
      <c r="W245" s="92"/>
    </row>
    <row r="246" spans="16:23" ht="15.75" customHeight="1" x14ac:dyDescent="0.2">
      <c r="P246" s="92"/>
      <c r="Q246" s="92"/>
      <c r="R246" s="92"/>
      <c r="S246" s="92"/>
      <c r="T246" s="92"/>
      <c r="U246" s="92"/>
      <c r="V246" s="92"/>
      <c r="W246" s="92"/>
    </row>
    <row r="247" spans="16:23" ht="15.75" customHeight="1" x14ac:dyDescent="0.2">
      <c r="P247" s="92"/>
      <c r="Q247" s="92"/>
      <c r="R247" s="92"/>
      <c r="S247" s="92"/>
      <c r="T247" s="92"/>
      <c r="U247" s="92"/>
      <c r="V247" s="92"/>
      <c r="W247" s="92"/>
    </row>
    <row r="248" spans="16:23" ht="15.75" customHeight="1" x14ac:dyDescent="0.2">
      <c r="P248" s="92"/>
      <c r="Q248" s="92"/>
      <c r="R248" s="92"/>
      <c r="S248" s="92"/>
      <c r="T248" s="92"/>
      <c r="U248" s="92"/>
      <c r="V248" s="92"/>
      <c r="W248" s="92"/>
    </row>
    <row r="249" spans="16:23" ht="15.75" customHeight="1" x14ac:dyDescent="0.2">
      <c r="P249" s="92"/>
      <c r="Q249" s="92"/>
      <c r="R249" s="92"/>
      <c r="S249" s="92"/>
      <c r="T249" s="92"/>
      <c r="U249" s="92"/>
      <c r="V249" s="92"/>
      <c r="W249" s="92"/>
    </row>
    <row r="250" spans="16:23" ht="15.75" customHeight="1" x14ac:dyDescent="0.2">
      <c r="P250" s="92"/>
      <c r="Q250" s="92"/>
      <c r="R250" s="92"/>
      <c r="S250" s="92"/>
      <c r="T250" s="92"/>
      <c r="U250" s="92"/>
      <c r="V250" s="92"/>
      <c r="W250" s="92"/>
    </row>
    <row r="251" spans="16:23" ht="15.75" customHeight="1" x14ac:dyDescent="0.2">
      <c r="P251" s="92"/>
      <c r="Q251" s="92"/>
      <c r="R251" s="92"/>
      <c r="S251" s="92"/>
      <c r="T251" s="92"/>
      <c r="U251" s="92"/>
      <c r="V251" s="92"/>
      <c r="W251" s="92"/>
    </row>
    <row r="252" spans="16:23" ht="15.75" customHeight="1" x14ac:dyDescent="0.2">
      <c r="P252" s="92"/>
      <c r="Q252" s="92"/>
      <c r="R252" s="92"/>
      <c r="S252" s="92"/>
      <c r="T252" s="92"/>
      <c r="U252" s="92"/>
      <c r="V252" s="92"/>
      <c r="W252" s="92"/>
    </row>
    <row r="253" spans="16:23" ht="15.75" customHeight="1" x14ac:dyDescent="0.2">
      <c r="P253" s="92"/>
      <c r="Q253" s="92"/>
      <c r="R253" s="92"/>
      <c r="S253" s="92"/>
      <c r="T253" s="92"/>
      <c r="U253" s="92"/>
      <c r="V253" s="92"/>
      <c r="W253" s="92"/>
    </row>
    <row r="254" spans="16:23" ht="15.75" customHeight="1" x14ac:dyDescent="0.2">
      <c r="P254" s="92"/>
      <c r="Q254" s="92"/>
      <c r="R254" s="92"/>
      <c r="S254" s="92"/>
      <c r="T254" s="92"/>
      <c r="U254" s="92"/>
      <c r="V254" s="92"/>
      <c r="W254" s="92"/>
    </row>
    <row r="255" spans="16:23" ht="15.75" customHeight="1" x14ac:dyDescent="0.2">
      <c r="P255" s="92"/>
      <c r="Q255" s="92"/>
      <c r="R255" s="92"/>
      <c r="S255" s="92"/>
      <c r="T255" s="92"/>
      <c r="U255" s="92"/>
      <c r="V255" s="92"/>
      <c r="W255" s="92"/>
    </row>
    <row r="256" spans="16:23" ht="15.75" customHeight="1" x14ac:dyDescent="0.2">
      <c r="P256" s="92"/>
      <c r="Q256" s="92"/>
      <c r="R256" s="92"/>
      <c r="S256" s="92"/>
      <c r="T256" s="92"/>
      <c r="U256" s="92"/>
      <c r="V256" s="92"/>
      <c r="W256" s="92"/>
    </row>
    <row r="257" spans="16:23" ht="15.75" customHeight="1" x14ac:dyDescent="0.2">
      <c r="P257" s="92"/>
      <c r="Q257" s="92"/>
      <c r="R257" s="92"/>
      <c r="S257" s="92"/>
      <c r="T257" s="92"/>
      <c r="U257" s="92"/>
      <c r="V257" s="92"/>
      <c r="W257" s="92"/>
    </row>
    <row r="258" spans="16:23" ht="15.75" customHeight="1" x14ac:dyDescent="0.2">
      <c r="P258" s="92"/>
      <c r="Q258" s="92"/>
      <c r="R258" s="92"/>
      <c r="S258" s="92"/>
      <c r="T258" s="92"/>
      <c r="U258" s="92"/>
      <c r="V258" s="92"/>
      <c r="W258" s="92"/>
    </row>
    <row r="259" spans="16:23" ht="15.75" customHeight="1" x14ac:dyDescent="0.2">
      <c r="P259" s="92"/>
      <c r="Q259" s="92"/>
      <c r="R259" s="92"/>
      <c r="S259" s="92"/>
      <c r="T259" s="92"/>
      <c r="U259" s="92"/>
      <c r="V259" s="92"/>
      <c r="W259" s="92"/>
    </row>
    <row r="260" spans="16:23" ht="15.75" customHeight="1" x14ac:dyDescent="0.2">
      <c r="P260" s="92"/>
      <c r="Q260" s="92"/>
      <c r="R260" s="92"/>
      <c r="S260" s="92"/>
      <c r="T260" s="92"/>
      <c r="U260" s="92"/>
      <c r="V260" s="92"/>
      <c r="W260" s="92"/>
    </row>
    <row r="261" spans="16:23" ht="15.75" customHeight="1" x14ac:dyDescent="0.2">
      <c r="P261" s="92"/>
      <c r="Q261" s="92"/>
      <c r="R261" s="92"/>
      <c r="S261" s="92"/>
      <c r="T261" s="92"/>
      <c r="U261" s="92"/>
      <c r="V261" s="92"/>
      <c r="W261" s="92"/>
    </row>
    <row r="262" spans="16:23" ht="15.75" customHeight="1" x14ac:dyDescent="0.2">
      <c r="P262" s="92"/>
      <c r="Q262" s="92"/>
      <c r="R262" s="92"/>
      <c r="S262" s="92"/>
      <c r="T262" s="92"/>
      <c r="U262" s="92"/>
      <c r="V262" s="92"/>
      <c r="W262" s="92"/>
    </row>
    <row r="263" spans="16:23" ht="15.75" customHeight="1" x14ac:dyDescent="0.2">
      <c r="P263" s="92"/>
      <c r="Q263" s="92"/>
      <c r="R263" s="92"/>
      <c r="S263" s="92"/>
      <c r="T263" s="92"/>
      <c r="U263" s="92"/>
      <c r="V263" s="92"/>
      <c r="W263" s="92"/>
    </row>
    <row r="264" spans="16:23" ht="15.75" customHeight="1" x14ac:dyDescent="0.2">
      <c r="P264" s="92"/>
      <c r="Q264" s="92"/>
      <c r="R264" s="92"/>
      <c r="S264" s="92"/>
      <c r="T264" s="92"/>
      <c r="U264" s="92"/>
      <c r="V264" s="92"/>
      <c r="W264" s="92"/>
    </row>
    <row r="265" spans="16:23" ht="15.75" customHeight="1" x14ac:dyDescent="0.2">
      <c r="P265" s="92"/>
      <c r="Q265" s="92"/>
      <c r="R265" s="92"/>
      <c r="S265" s="92"/>
      <c r="T265" s="92"/>
      <c r="U265" s="92"/>
      <c r="V265" s="92"/>
      <c r="W265" s="92"/>
    </row>
    <row r="266" spans="16:23" ht="15.75" customHeight="1" x14ac:dyDescent="0.2">
      <c r="P266" s="92"/>
      <c r="Q266" s="92"/>
      <c r="R266" s="92"/>
      <c r="S266" s="92"/>
      <c r="T266" s="92"/>
      <c r="U266" s="92"/>
      <c r="V266" s="92"/>
      <c r="W266" s="92"/>
    </row>
    <row r="267" spans="16:23" ht="15.75" customHeight="1" x14ac:dyDescent="0.2">
      <c r="P267" s="92"/>
      <c r="Q267" s="92"/>
      <c r="R267" s="92"/>
      <c r="S267" s="92"/>
      <c r="T267" s="92"/>
      <c r="U267" s="92"/>
      <c r="V267" s="92"/>
      <c r="W267" s="92"/>
    </row>
    <row r="268" spans="16:23" ht="15.75" customHeight="1" x14ac:dyDescent="0.2">
      <c r="P268" s="92"/>
      <c r="Q268" s="92"/>
      <c r="R268" s="92"/>
      <c r="S268" s="92"/>
      <c r="T268" s="92"/>
      <c r="U268" s="92"/>
      <c r="V268" s="92"/>
      <c r="W268" s="92"/>
    </row>
    <row r="269" spans="16:23" ht="15.75" customHeight="1" x14ac:dyDescent="0.2">
      <c r="P269" s="92"/>
      <c r="Q269" s="92"/>
      <c r="R269" s="92"/>
      <c r="S269" s="92"/>
      <c r="T269" s="92"/>
      <c r="U269" s="92"/>
      <c r="V269" s="92"/>
      <c r="W269" s="92"/>
    </row>
    <row r="270" spans="16:23" ht="15.75" customHeight="1" x14ac:dyDescent="0.2">
      <c r="P270" s="92"/>
      <c r="Q270" s="92"/>
      <c r="R270" s="92"/>
      <c r="S270" s="92"/>
      <c r="T270" s="92"/>
      <c r="U270" s="92"/>
      <c r="V270" s="92"/>
      <c r="W270" s="92"/>
    </row>
    <row r="271" spans="16:23" ht="15.75" customHeight="1" x14ac:dyDescent="0.2">
      <c r="P271" s="92"/>
      <c r="Q271" s="92"/>
      <c r="R271" s="92"/>
      <c r="S271" s="92"/>
      <c r="T271" s="92"/>
      <c r="U271" s="92"/>
      <c r="V271" s="92"/>
      <c r="W271" s="92"/>
    </row>
    <row r="272" spans="16:23" ht="15.75" customHeight="1" x14ac:dyDescent="0.2">
      <c r="P272" s="92"/>
      <c r="Q272" s="92"/>
      <c r="R272" s="92"/>
      <c r="S272" s="92"/>
      <c r="T272" s="92"/>
      <c r="U272" s="92"/>
      <c r="V272" s="92"/>
      <c r="W272" s="92"/>
    </row>
    <row r="273" spans="16:23" ht="15.75" customHeight="1" x14ac:dyDescent="0.2">
      <c r="P273" s="92"/>
      <c r="Q273" s="92"/>
      <c r="R273" s="92"/>
      <c r="S273" s="92"/>
      <c r="T273" s="92"/>
      <c r="U273" s="92"/>
      <c r="V273" s="92"/>
      <c r="W273" s="92"/>
    </row>
    <row r="274" spans="16:23" ht="15.75" customHeight="1" x14ac:dyDescent="0.2">
      <c r="P274" s="92"/>
      <c r="Q274" s="92"/>
      <c r="R274" s="92"/>
      <c r="S274" s="92"/>
      <c r="T274" s="92"/>
      <c r="U274" s="92"/>
      <c r="V274" s="92"/>
      <c r="W274" s="92"/>
    </row>
    <row r="275" spans="16:23" ht="15.75" customHeight="1" x14ac:dyDescent="0.2">
      <c r="P275" s="92"/>
      <c r="Q275" s="92"/>
      <c r="R275" s="92"/>
      <c r="S275" s="92"/>
      <c r="T275" s="92"/>
      <c r="U275" s="92"/>
      <c r="V275" s="92"/>
      <c r="W275" s="92"/>
    </row>
    <row r="276" spans="16:23" ht="15.75" customHeight="1" x14ac:dyDescent="0.2">
      <c r="P276" s="92"/>
      <c r="Q276" s="92"/>
      <c r="R276" s="92"/>
      <c r="S276" s="92"/>
      <c r="T276" s="92"/>
      <c r="U276" s="92"/>
      <c r="V276" s="92"/>
      <c r="W276" s="92"/>
    </row>
    <row r="277" spans="16:23" ht="15.75" customHeight="1" x14ac:dyDescent="0.2">
      <c r="P277" s="92"/>
      <c r="Q277" s="92"/>
      <c r="R277" s="92"/>
      <c r="S277" s="92"/>
      <c r="T277" s="92"/>
      <c r="U277" s="92"/>
      <c r="V277" s="92"/>
      <c r="W277" s="92"/>
    </row>
    <row r="278" spans="16:23" ht="15.75" customHeight="1" x14ac:dyDescent="0.2">
      <c r="P278" s="92"/>
      <c r="Q278" s="92"/>
      <c r="R278" s="92"/>
      <c r="S278" s="92"/>
      <c r="T278" s="92"/>
      <c r="U278" s="92"/>
      <c r="V278" s="92"/>
      <c r="W278" s="92"/>
    </row>
    <row r="279" spans="16:23" ht="15.75" customHeight="1" x14ac:dyDescent="0.2">
      <c r="P279" s="92"/>
      <c r="Q279" s="92"/>
      <c r="R279" s="92"/>
      <c r="S279" s="92"/>
      <c r="T279" s="92"/>
      <c r="U279" s="92"/>
      <c r="V279" s="92"/>
      <c r="W279" s="92"/>
    </row>
    <row r="280" spans="16:23" ht="15.75" customHeight="1" x14ac:dyDescent="0.2">
      <c r="P280" s="92"/>
      <c r="Q280" s="92"/>
      <c r="R280" s="92"/>
      <c r="S280" s="92"/>
      <c r="T280" s="92"/>
      <c r="U280" s="92"/>
      <c r="V280" s="92"/>
      <c r="W280" s="92"/>
    </row>
    <row r="281" spans="16:23" ht="15.75" customHeight="1" x14ac:dyDescent="0.2">
      <c r="P281" s="92"/>
      <c r="Q281" s="92"/>
      <c r="R281" s="92"/>
      <c r="S281" s="92"/>
      <c r="T281" s="92"/>
      <c r="U281" s="92"/>
      <c r="V281" s="92"/>
      <c r="W281" s="92"/>
    </row>
    <row r="282" spans="16:23" ht="15.75" customHeight="1" x14ac:dyDescent="0.2">
      <c r="P282" s="92"/>
      <c r="Q282" s="92"/>
      <c r="R282" s="92"/>
      <c r="S282" s="92"/>
      <c r="T282" s="92"/>
      <c r="U282" s="92"/>
      <c r="V282" s="92"/>
      <c r="W282" s="92"/>
    </row>
    <row r="283" spans="16:23" ht="15.75" customHeight="1" x14ac:dyDescent="0.2">
      <c r="P283" s="92"/>
      <c r="Q283" s="92"/>
      <c r="R283" s="92"/>
      <c r="S283" s="92"/>
      <c r="T283" s="92"/>
      <c r="U283" s="92"/>
      <c r="V283" s="92"/>
      <c r="W283" s="92"/>
    </row>
    <row r="284" spans="16:23" ht="15.75" customHeight="1" x14ac:dyDescent="0.2">
      <c r="P284" s="92"/>
      <c r="Q284" s="92"/>
      <c r="R284" s="92"/>
      <c r="S284" s="92"/>
      <c r="T284" s="92"/>
      <c r="U284" s="92"/>
      <c r="V284" s="92"/>
      <c r="W284" s="92"/>
    </row>
    <row r="285" spans="16:23" ht="15.75" customHeight="1" x14ac:dyDescent="0.2">
      <c r="P285" s="92"/>
      <c r="Q285" s="92"/>
      <c r="R285" s="92"/>
      <c r="S285" s="92"/>
      <c r="T285" s="92"/>
      <c r="U285" s="92"/>
      <c r="V285" s="92"/>
      <c r="W285" s="92"/>
    </row>
    <row r="286" spans="16:23" ht="15.75" customHeight="1" x14ac:dyDescent="0.2">
      <c r="P286" s="92"/>
      <c r="Q286" s="92"/>
      <c r="R286" s="92"/>
      <c r="S286" s="92"/>
      <c r="T286" s="92"/>
      <c r="U286" s="92"/>
      <c r="V286" s="92"/>
      <c r="W286" s="92"/>
    </row>
    <row r="287" spans="16:23" ht="15.75" customHeight="1" x14ac:dyDescent="0.2">
      <c r="P287" s="92"/>
      <c r="Q287" s="92"/>
      <c r="R287" s="92"/>
      <c r="S287" s="92"/>
      <c r="T287" s="92"/>
      <c r="U287" s="92"/>
      <c r="V287" s="92"/>
      <c r="W287" s="92"/>
    </row>
    <row r="288" spans="16:23" ht="15.75" customHeight="1" x14ac:dyDescent="0.2">
      <c r="P288" s="92"/>
      <c r="Q288" s="92"/>
      <c r="R288" s="92"/>
      <c r="S288" s="92"/>
      <c r="T288" s="92"/>
      <c r="U288" s="92"/>
      <c r="V288" s="92"/>
      <c r="W288" s="92"/>
    </row>
    <row r="289" spans="16:23" ht="15.75" customHeight="1" x14ac:dyDescent="0.2">
      <c r="P289" s="92"/>
      <c r="Q289" s="92"/>
      <c r="R289" s="92"/>
      <c r="S289" s="92"/>
      <c r="T289" s="92"/>
      <c r="U289" s="92"/>
      <c r="V289" s="92"/>
      <c r="W289" s="92"/>
    </row>
    <row r="290" spans="16:23" ht="15.75" customHeight="1" x14ac:dyDescent="0.2">
      <c r="P290" s="92"/>
      <c r="Q290" s="92"/>
      <c r="R290" s="92"/>
      <c r="S290" s="92"/>
      <c r="T290" s="92"/>
      <c r="U290" s="92"/>
      <c r="V290" s="92"/>
      <c r="W290" s="92"/>
    </row>
    <row r="291" spans="16:23" ht="15.75" customHeight="1" x14ac:dyDescent="0.2">
      <c r="P291" s="92"/>
      <c r="Q291" s="92"/>
      <c r="R291" s="92"/>
      <c r="S291" s="92"/>
      <c r="T291" s="92"/>
      <c r="U291" s="92"/>
      <c r="V291" s="92"/>
      <c r="W291" s="92"/>
    </row>
    <row r="292" spans="16:23" ht="15.75" customHeight="1" x14ac:dyDescent="0.2">
      <c r="P292" s="92"/>
      <c r="Q292" s="92"/>
      <c r="R292" s="92"/>
      <c r="S292" s="92"/>
      <c r="T292" s="92"/>
      <c r="U292" s="92"/>
      <c r="V292" s="92"/>
      <c r="W292" s="92"/>
    </row>
    <row r="293" spans="16:23" ht="15.75" customHeight="1" x14ac:dyDescent="0.2">
      <c r="P293" s="92"/>
      <c r="Q293" s="92"/>
      <c r="R293" s="92"/>
      <c r="S293" s="92"/>
      <c r="T293" s="92"/>
      <c r="U293" s="92"/>
      <c r="V293" s="92"/>
      <c r="W293" s="92"/>
    </row>
    <row r="294" spans="16:23" ht="15.75" customHeight="1" x14ac:dyDescent="0.2">
      <c r="P294" s="92"/>
      <c r="Q294" s="92"/>
      <c r="R294" s="92"/>
      <c r="S294" s="92"/>
      <c r="T294" s="92"/>
      <c r="U294" s="92"/>
      <c r="V294" s="92"/>
      <c r="W294" s="92"/>
    </row>
    <row r="295" spans="16:23" ht="15.75" customHeight="1" x14ac:dyDescent="0.2">
      <c r="P295" s="92"/>
      <c r="Q295" s="92"/>
      <c r="R295" s="92"/>
      <c r="S295" s="92"/>
      <c r="T295" s="92"/>
      <c r="U295" s="92"/>
      <c r="V295" s="92"/>
      <c r="W295" s="92"/>
    </row>
    <row r="296" spans="16:23" ht="15.75" customHeight="1" x14ac:dyDescent="0.2">
      <c r="P296" s="92"/>
      <c r="Q296" s="92"/>
      <c r="R296" s="92"/>
      <c r="S296" s="92"/>
      <c r="T296" s="92"/>
      <c r="U296" s="92"/>
      <c r="V296" s="92"/>
      <c r="W296" s="92"/>
    </row>
    <row r="297" spans="16:23" ht="15.75" customHeight="1" x14ac:dyDescent="0.2">
      <c r="P297" s="92"/>
      <c r="Q297" s="92"/>
      <c r="R297" s="92"/>
      <c r="S297" s="92"/>
      <c r="T297" s="92"/>
      <c r="U297" s="92"/>
      <c r="V297" s="92"/>
      <c r="W297" s="92"/>
    </row>
    <row r="298" spans="16:23" ht="15.75" customHeight="1" x14ac:dyDescent="0.2">
      <c r="P298" s="92"/>
      <c r="Q298" s="92"/>
      <c r="R298" s="92"/>
      <c r="S298" s="92"/>
      <c r="T298" s="92"/>
      <c r="U298" s="92"/>
      <c r="V298" s="92"/>
      <c r="W298" s="92"/>
    </row>
    <row r="299" spans="16:23" ht="15.75" customHeight="1" x14ac:dyDescent="0.2">
      <c r="P299" s="92"/>
      <c r="Q299" s="92"/>
      <c r="R299" s="92"/>
      <c r="S299" s="92"/>
      <c r="T299" s="92"/>
      <c r="U299" s="92"/>
      <c r="V299" s="92"/>
      <c r="W299" s="92"/>
    </row>
    <row r="300" spans="16:23" ht="15.75" customHeight="1" x14ac:dyDescent="0.2">
      <c r="P300" s="92"/>
      <c r="Q300" s="92"/>
      <c r="R300" s="92"/>
      <c r="S300" s="92"/>
      <c r="T300" s="92"/>
      <c r="U300" s="92"/>
      <c r="V300" s="92"/>
      <c r="W300" s="92"/>
    </row>
    <row r="301" spans="16:23" ht="15.75" customHeight="1" x14ac:dyDescent="0.2">
      <c r="P301" s="92"/>
      <c r="Q301" s="92"/>
      <c r="R301" s="92"/>
      <c r="S301" s="92"/>
      <c r="T301" s="92"/>
      <c r="U301" s="92"/>
      <c r="V301" s="92"/>
      <c r="W301" s="92"/>
    </row>
    <row r="302" spans="16:23" ht="15.75" customHeight="1" x14ac:dyDescent="0.2">
      <c r="P302" s="92"/>
      <c r="Q302" s="92"/>
      <c r="R302" s="92"/>
      <c r="S302" s="92"/>
      <c r="T302" s="92"/>
      <c r="U302" s="92"/>
      <c r="V302" s="92"/>
      <c r="W302" s="92"/>
    </row>
    <row r="303" spans="16:23" ht="15.75" customHeight="1" x14ac:dyDescent="0.2">
      <c r="P303" s="92"/>
      <c r="Q303" s="92"/>
      <c r="R303" s="92"/>
      <c r="S303" s="92"/>
      <c r="T303" s="92"/>
      <c r="U303" s="92"/>
      <c r="V303" s="92"/>
      <c r="W303" s="92"/>
    </row>
    <row r="304" spans="16:23" ht="15.75" customHeight="1" x14ac:dyDescent="0.2">
      <c r="P304" s="92"/>
      <c r="Q304" s="92"/>
      <c r="R304" s="92"/>
      <c r="S304" s="92"/>
      <c r="T304" s="92"/>
      <c r="U304" s="92"/>
      <c r="V304" s="92"/>
      <c r="W304" s="92"/>
    </row>
    <row r="305" spans="16:23" ht="15.75" customHeight="1" x14ac:dyDescent="0.2">
      <c r="P305" s="92"/>
      <c r="Q305" s="92"/>
      <c r="R305" s="92"/>
      <c r="S305" s="92"/>
      <c r="T305" s="92"/>
      <c r="U305" s="92"/>
      <c r="V305" s="92"/>
      <c r="W305" s="92"/>
    </row>
    <row r="306" spans="16:23" ht="15.75" customHeight="1" x14ac:dyDescent="0.2">
      <c r="P306" s="92"/>
      <c r="Q306" s="92"/>
      <c r="R306" s="92"/>
      <c r="S306" s="92"/>
      <c r="T306" s="92"/>
      <c r="U306" s="92"/>
      <c r="V306" s="92"/>
      <c r="W306" s="92"/>
    </row>
    <row r="307" spans="16:23" ht="15.75" customHeight="1" x14ac:dyDescent="0.2">
      <c r="P307" s="92"/>
      <c r="Q307" s="92"/>
      <c r="R307" s="92"/>
      <c r="S307" s="92"/>
      <c r="T307" s="92"/>
      <c r="U307" s="92"/>
      <c r="V307" s="92"/>
      <c r="W307" s="92"/>
    </row>
    <row r="308" spans="16:23" ht="15.75" customHeight="1" x14ac:dyDescent="0.2">
      <c r="P308" s="92"/>
      <c r="Q308" s="92"/>
      <c r="R308" s="92"/>
      <c r="S308" s="92"/>
      <c r="T308" s="92"/>
      <c r="U308" s="92"/>
      <c r="V308" s="92"/>
      <c r="W308" s="92"/>
    </row>
    <row r="309" spans="16:23" ht="15.75" customHeight="1" x14ac:dyDescent="0.2">
      <c r="P309" s="92"/>
      <c r="Q309" s="92"/>
      <c r="R309" s="92"/>
      <c r="S309" s="92"/>
      <c r="T309" s="92"/>
      <c r="U309" s="92"/>
      <c r="V309" s="92"/>
      <c r="W309" s="92"/>
    </row>
    <row r="310" spans="16:23" ht="15.75" customHeight="1" x14ac:dyDescent="0.2">
      <c r="P310" s="92"/>
      <c r="Q310" s="92"/>
      <c r="R310" s="92"/>
      <c r="S310" s="92"/>
      <c r="T310" s="92"/>
      <c r="U310" s="92"/>
      <c r="V310" s="92"/>
      <c r="W310" s="92"/>
    </row>
    <row r="311" spans="16:23" ht="15.75" customHeight="1" x14ac:dyDescent="0.2">
      <c r="P311" s="92"/>
      <c r="Q311" s="92"/>
      <c r="R311" s="92"/>
      <c r="S311" s="92"/>
      <c r="T311" s="92"/>
      <c r="U311" s="92"/>
      <c r="V311" s="92"/>
      <c r="W311" s="92"/>
    </row>
    <row r="312" spans="16:23" ht="15.75" customHeight="1" x14ac:dyDescent="0.2">
      <c r="P312" s="92"/>
      <c r="Q312" s="92"/>
      <c r="R312" s="92"/>
      <c r="S312" s="92"/>
      <c r="T312" s="92"/>
      <c r="U312" s="92"/>
      <c r="V312" s="92"/>
      <c r="W312" s="92"/>
    </row>
    <row r="313" spans="16:23" ht="15.75" customHeight="1" x14ac:dyDescent="0.2">
      <c r="P313" s="92"/>
      <c r="Q313" s="92"/>
      <c r="R313" s="92"/>
      <c r="S313" s="92"/>
      <c r="T313" s="92"/>
      <c r="U313" s="92"/>
      <c r="V313" s="92"/>
      <c r="W313" s="92"/>
    </row>
    <row r="314" spans="16:23" ht="15.75" customHeight="1" x14ac:dyDescent="0.2">
      <c r="P314" s="92"/>
      <c r="Q314" s="92"/>
      <c r="R314" s="92"/>
      <c r="S314" s="92"/>
      <c r="T314" s="92"/>
      <c r="U314" s="92"/>
      <c r="V314" s="92"/>
      <c r="W314" s="92"/>
    </row>
    <row r="315" spans="16:23" ht="15.75" customHeight="1" x14ac:dyDescent="0.2">
      <c r="P315" s="92"/>
      <c r="Q315" s="92"/>
      <c r="R315" s="92"/>
      <c r="S315" s="92"/>
      <c r="T315" s="92"/>
      <c r="U315" s="92"/>
      <c r="V315" s="92"/>
      <c r="W315" s="92"/>
    </row>
    <row r="316" spans="16:23" ht="15.75" customHeight="1" x14ac:dyDescent="0.2">
      <c r="P316" s="92"/>
      <c r="Q316" s="92"/>
      <c r="R316" s="92"/>
      <c r="S316" s="92"/>
      <c r="T316" s="92"/>
      <c r="U316" s="92"/>
      <c r="V316" s="92"/>
      <c r="W316" s="92"/>
    </row>
    <row r="317" spans="16:23" ht="15.75" customHeight="1" x14ac:dyDescent="0.2">
      <c r="P317" s="92"/>
      <c r="Q317" s="92"/>
      <c r="R317" s="92"/>
      <c r="S317" s="92"/>
      <c r="T317" s="92"/>
      <c r="U317" s="92"/>
      <c r="V317" s="92"/>
      <c r="W317" s="92"/>
    </row>
    <row r="318" spans="16:23" ht="15.75" customHeight="1" x14ac:dyDescent="0.2">
      <c r="P318" s="92"/>
      <c r="Q318" s="92"/>
      <c r="R318" s="92"/>
      <c r="S318" s="92"/>
      <c r="T318" s="92"/>
      <c r="U318" s="92"/>
      <c r="V318" s="92"/>
      <c r="W318" s="92"/>
    </row>
    <row r="319" spans="16:23" ht="15.75" customHeight="1" x14ac:dyDescent="0.2">
      <c r="P319" s="92"/>
      <c r="Q319" s="92"/>
      <c r="R319" s="92"/>
      <c r="S319" s="92"/>
      <c r="T319" s="92"/>
      <c r="U319" s="92"/>
      <c r="V319" s="92"/>
      <c r="W319" s="92"/>
    </row>
    <row r="320" spans="16:23" ht="15.75" customHeight="1" x14ac:dyDescent="0.2">
      <c r="P320" s="92"/>
      <c r="Q320" s="92"/>
      <c r="R320" s="92"/>
      <c r="S320" s="92"/>
      <c r="T320" s="92"/>
      <c r="U320" s="92"/>
      <c r="V320" s="92"/>
      <c r="W320" s="92"/>
    </row>
    <row r="321" spans="16:23" ht="15.75" customHeight="1" x14ac:dyDescent="0.2">
      <c r="P321" s="92"/>
      <c r="Q321" s="92"/>
      <c r="R321" s="92"/>
      <c r="S321" s="92"/>
      <c r="T321" s="92"/>
      <c r="U321" s="92"/>
      <c r="V321" s="92"/>
      <c r="W321" s="92"/>
    </row>
    <row r="322" spans="16:23" ht="15.75" customHeight="1" x14ac:dyDescent="0.2">
      <c r="P322" s="92"/>
      <c r="Q322" s="92"/>
      <c r="R322" s="92"/>
      <c r="S322" s="92"/>
      <c r="T322" s="92"/>
      <c r="U322" s="92"/>
      <c r="V322" s="92"/>
      <c r="W322" s="92"/>
    </row>
    <row r="323" spans="16:23" ht="15.75" customHeight="1" x14ac:dyDescent="0.2">
      <c r="P323" s="92"/>
      <c r="Q323" s="92"/>
      <c r="R323" s="92"/>
      <c r="S323" s="92"/>
      <c r="T323" s="92"/>
      <c r="U323" s="92"/>
      <c r="V323" s="92"/>
      <c r="W323" s="92"/>
    </row>
    <row r="324" spans="16:23" ht="15.75" customHeight="1" x14ac:dyDescent="0.2">
      <c r="P324" s="92"/>
      <c r="Q324" s="92"/>
      <c r="R324" s="92"/>
      <c r="S324" s="92"/>
      <c r="T324" s="92"/>
      <c r="U324" s="92"/>
      <c r="V324" s="92"/>
      <c r="W324" s="92"/>
    </row>
    <row r="325" spans="16:23" ht="15.75" customHeight="1" x14ac:dyDescent="0.2">
      <c r="P325" s="92"/>
      <c r="Q325" s="92"/>
      <c r="R325" s="92"/>
      <c r="S325" s="92"/>
      <c r="T325" s="92"/>
      <c r="U325" s="92"/>
      <c r="V325" s="92"/>
      <c r="W325" s="92"/>
    </row>
    <row r="326" spans="16:23" ht="15.75" customHeight="1" x14ac:dyDescent="0.2">
      <c r="P326" s="92"/>
      <c r="Q326" s="92"/>
      <c r="R326" s="92"/>
      <c r="S326" s="92"/>
      <c r="T326" s="92"/>
      <c r="U326" s="92"/>
      <c r="V326" s="92"/>
      <c r="W326" s="92"/>
    </row>
    <row r="327" spans="16:23" ht="15.75" customHeight="1" x14ac:dyDescent="0.2">
      <c r="P327" s="92"/>
      <c r="Q327" s="92"/>
      <c r="R327" s="92"/>
      <c r="S327" s="92"/>
      <c r="T327" s="92"/>
      <c r="U327" s="92"/>
      <c r="V327" s="92"/>
      <c r="W327" s="92"/>
    </row>
    <row r="328" spans="16:23" ht="15.75" customHeight="1" x14ac:dyDescent="0.2">
      <c r="P328" s="92"/>
      <c r="Q328" s="92"/>
      <c r="R328" s="92"/>
      <c r="S328" s="92"/>
      <c r="T328" s="92"/>
      <c r="U328" s="92"/>
      <c r="V328" s="92"/>
      <c r="W328" s="92"/>
    </row>
    <row r="329" spans="16:23" ht="15.75" customHeight="1" x14ac:dyDescent="0.2">
      <c r="P329" s="92"/>
      <c r="Q329" s="92"/>
      <c r="R329" s="92"/>
      <c r="S329" s="92"/>
      <c r="T329" s="92"/>
      <c r="U329" s="92"/>
      <c r="V329" s="92"/>
      <c r="W329" s="92"/>
    </row>
    <row r="330" spans="16:23" ht="15.75" customHeight="1" x14ac:dyDescent="0.2">
      <c r="P330" s="92"/>
      <c r="Q330" s="92"/>
      <c r="R330" s="92"/>
      <c r="S330" s="92"/>
      <c r="T330" s="92"/>
      <c r="U330" s="92"/>
      <c r="V330" s="92"/>
      <c r="W330" s="92"/>
    </row>
    <row r="331" spans="16:23" ht="15.75" customHeight="1" x14ac:dyDescent="0.2">
      <c r="P331" s="92"/>
      <c r="Q331" s="92"/>
      <c r="R331" s="92"/>
      <c r="S331" s="92"/>
      <c r="T331" s="92"/>
      <c r="U331" s="92"/>
      <c r="V331" s="92"/>
      <c r="W331" s="92"/>
    </row>
    <row r="332" spans="16:23" ht="15.75" customHeight="1" x14ac:dyDescent="0.2">
      <c r="P332" s="92"/>
      <c r="Q332" s="92"/>
      <c r="R332" s="92"/>
      <c r="S332" s="92"/>
      <c r="T332" s="92"/>
      <c r="U332" s="92"/>
      <c r="V332" s="92"/>
      <c r="W332" s="92"/>
    </row>
    <row r="333" spans="16:23" ht="15.75" customHeight="1" x14ac:dyDescent="0.2">
      <c r="P333" s="92"/>
      <c r="Q333" s="92"/>
      <c r="R333" s="92"/>
      <c r="S333" s="92"/>
      <c r="T333" s="92"/>
      <c r="U333" s="92"/>
      <c r="V333" s="92"/>
      <c r="W333" s="92"/>
    </row>
    <row r="334" spans="16:23" ht="15.75" customHeight="1" x14ac:dyDescent="0.2">
      <c r="P334" s="92"/>
      <c r="Q334" s="92"/>
      <c r="R334" s="92"/>
      <c r="S334" s="92"/>
      <c r="T334" s="92"/>
      <c r="U334" s="92"/>
      <c r="V334" s="92"/>
      <c r="W334" s="92"/>
    </row>
    <row r="335" spans="16:23" ht="15.75" customHeight="1" x14ac:dyDescent="0.2">
      <c r="P335" s="92"/>
      <c r="Q335" s="92"/>
      <c r="R335" s="92"/>
      <c r="S335" s="92"/>
      <c r="T335" s="92"/>
      <c r="U335" s="92"/>
      <c r="V335" s="92"/>
      <c r="W335" s="92"/>
    </row>
    <row r="336" spans="16:23" ht="15.75" customHeight="1" x14ac:dyDescent="0.2">
      <c r="P336" s="92"/>
      <c r="Q336" s="92"/>
      <c r="R336" s="92"/>
      <c r="S336" s="92"/>
      <c r="T336" s="92"/>
      <c r="U336" s="92"/>
      <c r="V336" s="92"/>
      <c r="W336" s="92"/>
    </row>
    <row r="337" spans="16:23" ht="15.75" customHeight="1" x14ac:dyDescent="0.2">
      <c r="P337" s="92"/>
      <c r="Q337" s="92"/>
      <c r="R337" s="92"/>
      <c r="S337" s="92"/>
      <c r="T337" s="92"/>
      <c r="U337" s="92"/>
      <c r="V337" s="92"/>
      <c r="W337" s="92"/>
    </row>
    <row r="338" spans="16:23" ht="15.75" customHeight="1" x14ac:dyDescent="0.2">
      <c r="P338" s="92"/>
      <c r="Q338" s="92"/>
      <c r="R338" s="92"/>
      <c r="S338" s="92"/>
      <c r="T338" s="92"/>
      <c r="U338" s="92"/>
      <c r="V338" s="92"/>
      <c r="W338" s="92"/>
    </row>
    <row r="339" spans="16:23" ht="15.75" customHeight="1" x14ac:dyDescent="0.2">
      <c r="P339" s="92"/>
      <c r="Q339" s="92"/>
      <c r="R339" s="92"/>
      <c r="S339" s="92"/>
      <c r="T339" s="92"/>
      <c r="U339" s="92"/>
      <c r="V339" s="92"/>
      <c r="W339" s="92"/>
    </row>
    <row r="340" spans="16:23" ht="15.75" customHeight="1" x14ac:dyDescent="0.2">
      <c r="P340" s="92"/>
      <c r="Q340" s="92"/>
      <c r="R340" s="92"/>
      <c r="S340" s="92"/>
      <c r="T340" s="92"/>
      <c r="U340" s="92"/>
      <c r="V340" s="92"/>
      <c r="W340" s="92"/>
    </row>
    <row r="341" spans="16:23" ht="15.75" customHeight="1" x14ac:dyDescent="0.2">
      <c r="P341" s="92"/>
      <c r="Q341" s="92"/>
      <c r="R341" s="92"/>
      <c r="S341" s="92"/>
      <c r="T341" s="92"/>
      <c r="U341" s="92"/>
      <c r="V341" s="92"/>
      <c r="W341" s="92"/>
    </row>
    <row r="342" spans="16:23" ht="15.75" customHeight="1" x14ac:dyDescent="0.2">
      <c r="P342" s="92"/>
      <c r="Q342" s="92"/>
      <c r="R342" s="92"/>
      <c r="S342" s="92"/>
      <c r="T342" s="92"/>
      <c r="U342" s="92"/>
      <c r="V342" s="92"/>
      <c r="W342" s="92"/>
    </row>
    <row r="343" spans="16:23" ht="15.75" customHeight="1" x14ac:dyDescent="0.2">
      <c r="P343" s="92"/>
      <c r="Q343" s="92"/>
      <c r="R343" s="92"/>
      <c r="S343" s="92"/>
      <c r="T343" s="92"/>
      <c r="U343" s="92"/>
      <c r="V343" s="92"/>
      <c r="W343" s="92"/>
    </row>
    <row r="344" spans="16:23" ht="15.75" customHeight="1" x14ac:dyDescent="0.2">
      <c r="P344" s="92"/>
      <c r="Q344" s="92"/>
      <c r="R344" s="92"/>
      <c r="S344" s="92"/>
      <c r="T344" s="92"/>
      <c r="U344" s="92"/>
      <c r="V344" s="92"/>
      <c r="W344" s="92"/>
    </row>
    <row r="345" spans="16:23" ht="15.75" customHeight="1" x14ac:dyDescent="0.2">
      <c r="P345" s="92"/>
      <c r="Q345" s="92"/>
      <c r="R345" s="92"/>
      <c r="S345" s="92"/>
      <c r="T345" s="92"/>
      <c r="U345" s="92"/>
      <c r="V345" s="92"/>
      <c r="W345" s="92"/>
    </row>
    <row r="346" spans="16:23" ht="15.75" customHeight="1" x14ac:dyDescent="0.2">
      <c r="P346" s="92"/>
      <c r="Q346" s="92"/>
      <c r="R346" s="92"/>
      <c r="S346" s="92"/>
      <c r="T346" s="92"/>
      <c r="U346" s="92"/>
      <c r="V346" s="92"/>
      <c r="W346" s="92"/>
    </row>
    <row r="347" spans="16:23" ht="15.75" customHeight="1" x14ac:dyDescent="0.2">
      <c r="P347" s="92"/>
      <c r="Q347" s="92"/>
      <c r="R347" s="92"/>
      <c r="S347" s="92"/>
      <c r="T347" s="92"/>
      <c r="U347" s="92"/>
      <c r="V347" s="92"/>
      <c r="W347" s="92"/>
    </row>
    <row r="348" spans="16:23" ht="15.75" customHeight="1" x14ac:dyDescent="0.2">
      <c r="P348" s="92"/>
      <c r="Q348" s="92"/>
      <c r="R348" s="92"/>
      <c r="S348" s="92"/>
      <c r="T348" s="92"/>
      <c r="U348" s="92"/>
      <c r="V348" s="92"/>
      <c r="W348" s="92"/>
    </row>
    <row r="349" spans="16:23" ht="15.75" customHeight="1" x14ac:dyDescent="0.2">
      <c r="P349" s="92"/>
      <c r="Q349" s="92"/>
      <c r="R349" s="92"/>
      <c r="S349" s="92"/>
      <c r="T349" s="92"/>
      <c r="U349" s="92"/>
      <c r="V349" s="92"/>
      <c r="W349" s="92"/>
    </row>
    <row r="350" spans="16:23" ht="15.75" customHeight="1" x14ac:dyDescent="0.2">
      <c r="P350" s="92"/>
      <c r="Q350" s="92"/>
      <c r="R350" s="92"/>
      <c r="S350" s="92"/>
      <c r="T350" s="92"/>
      <c r="U350" s="92"/>
      <c r="V350" s="92"/>
      <c r="W350" s="92"/>
    </row>
    <row r="351" spans="16:23" ht="15.75" customHeight="1" x14ac:dyDescent="0.2">
      <c r="P351" s="92"/>
      <c r="Q351" s="92"/>
      <c r="R351" s="92"/>
      <c r="S351" s="92"/>
      <c r="T351" s="92"/>
      <c r="U351" s="92"/>
      <c r="V351" s="92"/>
      <c r="W351" s="92"/>
    </row>
    <row r="352" spans="16:23" ht="15.75" customHeight="1" x14ac:dyDescent="0.2">
      <c r="P352" s="92"/>
      <c r="Q352" s="92"/>
      <c r="R352" s="92"/>
      <c r="S352" s="92"/>
      <c r="T352" s="92"/>
      <c r="U352" s="92"/>
      <c r="V352" s="92"/>
      <c r="W352" s="92"/>
    </row>
    <row r="353" spans="16:23" ht="15.75" customHeight="1" x14ac:dyDescent="0.2">
      <c r="P353" s="92"/>
      <c r="Q353" s="92"/>
      <c r="R353" s="92"/>
      <c r="S353" s="92"/>
      <c r="T353" s="92"/>
      <c r="U353" s="92"/>
      <c r="V353" s="92"/>
      <c r="W353" s="92"/>
    </row>
    <row r="354" spans="16:23" ht="15.75" customHeight="1" x14ac:dyDescent="0.2">
      <c r="P354" s="92"/>
      <c r="Q354" s="92"/>
      <c r="R354" s="92"/>
      <c r="S354" s="92"/>
      <c r="T354" s="92"/>
      <c r="U354" s="92"/>
      <c r="V354" s="92"/>
      <c r="W354" s="92"/>
    </row>
    <row r="355" spans="16:23" ht="15.75" customHeight="1" x14ac:dyDescent="0.2">
      <c r="P355" s="92"/>
      <c r="Q355" s="92"/>
      <c r="R355" s="92"/>
      <c r="S355" s="92"/>
      <c r="T355" s="92"/>
      <c r="U355" s="92"/>
      <c r="V355" s="92"/>
      <c r="W355" s="92"/>
    </row>
    <row r="356" spans="16:23" ht="15.75" customHeight="1" x14ac:dyDescent="0.2">
      <c r="P356" s="92"/>
      <c r="Q356" s="92"/>
      <c r="R356" s="92"/>
      <c r="S356" s="92"/>
      <c r="T356" s="92"/>
      <c r="U356" s="92"/>
      <c r="V356" s="92"/>
      <c r="W356" s="92"/>
    </row>
    <row r="357" spans="16:23" ht="15.75" customHeight="1" x14ac:dyDescent="0.2">
      <c r="P357" s="92"/>
      <c r="Q357" s="92"/>
      <c r="R357" s="92"/>
      <c r="S357" s="92"/>
      <c r="T357" s="92"/>
      <c r="U357" s="92"/>
      <c r="V357" s="92"/>
      <c r="W357" s="92"/>
    </row>
    <row r="358" spans="16:23" ht="15.75" customHeight="1" x14ac:dyDescent="0.2">
      <c r="P358" s="92"/>
      <c r="Q358" s="92"/>
      <c r="R358" s="92"/>
      <c r="S358" s="92"/>
      <c r="T358" s="92"/>
      <c r="U358" s="92"/>
      <c r="V358" s="92"/>
      <c r="W358" s="92"/>
    </row>
    <row r="359" spans="16:23" ht="15.75" customHeight="1" x14ac:dyDescent="0.2">
      <c r="P359" s="92"/>
      <c r="Q359" s="92"/>
      <c r="R359" s="92"/>
      <c r="S359" s="92"/>
      <c r="T359" s="92"/>
      <c r="U359" s="92"/>
      <c r="V359" s="92"/>
      <c r="W359" s="92"/>
    </row>
    <row r="360" spans="16:23" ht="15.75" customHeight="1" x14ac:dyDescent="0.2">
      <c r="P360" s="92"/>
      <c r="Q360" s="92"/>
      <c r="R360" s="92"/>
      <c r="S360" s="92"/>
      <c r="T360" s="92"/>
      <c r="U360" s="92"/>
      <c r="V360" s="92"/>
      <c r="W360" s="92"/>
    </row>
    <row r="361" spans="16:23" ht="15.75" customHeight="1" x14ac:dyDescent="0.2">
      <c r="P361" s="92"/>
      <c r="Q361" s="92"/>
      <c r="R361" s="92"/>
      <c r="S361" s="92"/>
      <c r="T361" s="92"/>
      <c r="U361" s="92"/>
      <c r="V361" s="92"/>
      <c r="W361" s="92"/>
    </row>
    <row r="362" spans="16:23" ht="15.75" customHeight="1" x14ac:dyDescent="0.2">
      <c r="P362" s="92"/>
      <c r="Q362" s="92"/>
      <c r="R362" s="92"/>
      <c r="S362" s="92"/>
      <c r="T362" s="92"/>
      <c r="U362" s="92"/>
      <c r="V362" s="92"/>
      <c r="W362" s="92"/>
    </row>
    <row r="363" spans="16:23" ht="15.75" customHeight="1" x14ac:dyDescent="0.2">
      <c r="P363" s="92"/>
      <c r="Q363" s="92"/>
      <c r="R363" s="92"/>
      <c r="S363" s="92"/>
      <c r="T363" s="92"/>
      <c r="U363" s="92"/>
      <c r="V363" s="92"/>
      <c r="W363" s="92"/>
    </row>
    <row r="364" spans="16:23" ht="15.75" customHeight="1" x14ac:dyDescent="0.2">
      <c r="P364" s="92"/>
      <c r="Q364" s="92"/>
      <c r="R364" s="92"/>
      <c r="S364" s="92"/>
      <c r="T364" s="92"/>
      <c r="U364" s="92"/>
      <c r="V364" s="92"/>
      <c r="W364" s="92"/>
    </row>
    <row r="365" spans="16:23" ht="15.75" customHeight="1" x14ac:dyDescent="0.2">
      <c r="P365" s="92"/>
      <c r="Q365" s="92"/>
      <c r="R365" s="92"/>
      <c r="S365" s="92"/>
      <c r="T365" s="92"/>
      <c r="U365" s="92"/>
      <c r="V365" s="92"/>
      <c r="W365" s="92"/>
    </row>
    <row r="366" spans="16:23" ht="15.75" customHeight="1" x14ac:dyDescent="0.2">
      <c r="P366" s="92"/>
      <c r="Q366" s="92"/>
      <c r="R366" s="92"/>
      <c r="S366" s="92"/>
      <c r="T366" s="92"/>
      <c r="U366" s="92"/>
      <c r="V366" s="92"/>
      <c r="W366" s="92"/>
    </row>
    <row r="367" spans="16:23" ht="15.75" customHeight="1" x14ac:dyDescent="0.2">
      <c r="P367" s="92"/>
      <c r="Q367" s="92"/>
      <c r="R367" s="92"/>
      <c r="S367" s="92"/>
      <c r="T367" s="92"/>
      <c r="U367" s="92"/>
      <c r="V367" s="92"/>
      <c r="W367" s="92"/>
    </row>
    <row r="368" spans="16:23" ht="15.75" customHeight="1" x14ac:dyDescent="0.2">
      <c r="P368" s="92"/>
      <c r="Q368" s="92"/>
      <c r="R368" s="92"/>
      <c r="S368" s="92"/>
      <c r="T368" s="92"/>
      <c r="U368" s="92"/>
      <c r="V368" s="92"/>
      <c r="W368" s="92"/>
    </row>
    <row r="369" spans="16:23" ht="15.75" customHeight="1" x14ac:dyDescent="0.2">
      <c r="P369" s="92"/>
      <c r="Q369" s="92"/>
      <c r="R369" s="92"/>
      <c r="S369" s="92"/>
      <c r="T369" s="92"/>
      <c r="U369" s="92"/>
      <c r="V369" s="92"/>
      <c r="W369" s="92"/>
    </row>
    <row r="370" spans="16:23" ht="15.75" customHeight="1" x14ac:dyDescent="0.2">
      <c r="P370" s="92"/>
      <c r="Q370" s="92"/>
      <c r="R370" s="92"/>
      <c r="S370" s="92"/>
      <c r="T370" s="92"/>
      <c r="U370" s="92"/>
      <c r="V370" s="92"/>
      <c r="W370" s="92"/>
    </row>
    <row r="371" spans="16:23" ht="15.75" customHeight="1" x14ac:dyDescent="0.2">
      <c r="P371" s="92"/>
      <c r="Q371" s="92"/>
      <c r="R371" s="92"/>
      <c r="S371" s="92"/>
      <c r="T371" s="92"/>
      <c r="U371" s="92"/>
      <c r="V371" s="92"/>
      <c r="W371" s="92"/>
    </row>
    <row r="372" spans="16:23" ht="15.75" customHeight="1" x14ac:dyDescent="0.2">
      <c r="P372" s="92"/>
      <c r="Q372" s="92"/>
      <c r="R372" s="92"/>
      <c r="S372" s="92"/>
      <c r="T372" s="92"/>
      <c r="U372" s="92"/>
      <c r="V372" s="92"/>
      <c r="W372" s="92"/>
    </row>
    <row r="373" spans="16:23" ht="15.75" customHeight="1" x14ac:dyDescent="0.2">
      <c r="P373" s="92"/>
      <c r="Q373" s="92"/>
      <c r="R373" s="92"/>
      <c r="S373" s="92"/>
      <c r="T373" s="92"/>
      <c r="U373" s="92"/>
      <c r="V373" s="92"/>
      <c r="W373" s="92"/>
    </row>
    <row r="374" spans="16:23" ht="15.75" customHeight="1" x14ac:dyDescent="0.2">
      <c r="P374" s="92"/>
      <c r="Q374" s="92"/>
      <c r="R374" s="92"/>
      <c r="S374" s="92"/>
      <c r="T374" s="92"/>
      <c r="U374" s="92"/>
      <c r="V374" s="92"/>
      <c r="W374" s="92"/>
    </row>
    <row r="375" spans="16:23" ht="15.75" customHeight="1" x14ac:dyDescent="0.2">
      <c r="P375" s="92"/>
      <c r="Q375" s="92"/>
      <c r="R375" s="92"/>
      <c r="S375" s="92"/>
      <c r="T375" s="92"/>
      <c r="U375" s="92"/>
      <c r="V375" s="92"/>
      <c r="W375" s="92"/>
    </row>
    <row r="376" spans="16:23" ht="15.75" customHeight="1" x14ac:dyDescent="0.2">
      <c r="P376" s="92"/>
      <c r="Q376" s="92"/>
      <c r="R376" s="92"/>
      <c r="S376" s="92"/>
      <c r="T376" s="92"/>
      <c r="U376" s="92"/>
      <c r="V376" s="92"/>
      <c r="W376" s="92"/>
    </row>
    <row r="377" spans="16:23" ht="15.75" customHeight="1" x14ac:dyDescent="0.2">
      <c r="P377" s="92"/>
      <c r="Q377" s="92"/>
      <c r="R377" s="92"/>
      <c r="S377" s="92"/>
      <c r="T377" s="92"/>
      <c r="U377" s="92"/>
      <c r="V377" s="92"/>
      <c r="W377" s="92"/>
    </row>
    <row r="378" spans="16:23" ht="15.75" customHeight="1" x14ac:dyDescent="0.2">
      <c r="P378" s="92"/>
      <c r="Q378" s="92"/>
      <c r="R378" s="92"/>
      <c r="S378" s="92"/>
      <c r="T378" s="92"/>
      <c r="U378" s="92"/>
      <c r="V378" s="92"/>
      <c r="W378" s="92"/>
    </row>
    <row r="379" spans="16:23" ht="15.75" customHeight="1" x14ac:dyDescent="0.2">
      <c r="P379" s="92"/>
      <c r="Q379" s="92"/>
      <c r="R379" s="92"/>
      <c r="S379" s="92"/>
      <c r="T379" s="92"/>
      <c r="U379" s="92"/>
      <c r="V379" s="92"/>
      <c r="W379" s="92"/>
    </row>
    <row r="380" spans="16:23" ht="15.75" customHeight="1" x14ac:dyDescent="0.2">
      <c r="P380" s="92"/>
      <c r="Q380" s="92"/>
      <c r="R380" s="92"/>
      <c r="S380" s="92"/>
      <c r="T380" s="92"/>
      <c r="U380" s="92"/>
      <c r="V380" s="92"/>
      <c r="W380" s="92"/>
    </row>
    <row r="381" spans="16:23" ht="15.75" customHeight="1" x14ac:dyDescent="0.2">
      <c r="P381" s="92"/>
      <c r="Q381" s="92"/>
      <c r="R381" s="92"/>
      <c r="S381" s="92"/>
      <c r="T381" s="92"/>
      <c r="U381" s="92"/>
      <c r="V381" s="92"/>
      <c r="W381" s="92"/>
    </row>
    <row r="382" spans="16:23" ht="15.75" customHeight="1" x14ac:dyDescent="0.2">
      <c r="P382" s="92"/>
      <c r="Q382" s="92"/>
      <c r="R382" s="92"/>
      <c r="S382" s="92"/>
      <c r="T382" s="92"/>
      <c r="U382" s="92"/>
      <c r="V382" s="92"/>
      <c r="W382" s="92"/>
    </row>
    <row r="383" spans="16:23" ht="15.75" customHeight="1" x14ac:dyDescent="0.2">
      <c r="P383" s="92"/>
      <c r="Q383" s="92"/>
      <c r="R383" s="92"/>
      <c r="S383" s="92"/>
      <c r="T383" s="92"/>
      <c r="U383" s="92"/>
      <c r="V383" s="92"/>
      <c r="W383" s="92"/>
    </row>
    <row r="384" spans="16:23" ht="15.75" customHeight="1" x14ac:dyDescent="0.2">
      <c r="P384" s="92"/>
      <c r="Q384" s="92"/>
      <c r="R384" s="92"/>
      <c r="S384" s="92"/>
      <c r="T384" s="92"/>
      <c r="U384" s="92"/>
      <c r="V384" s="92"/>
      <c r="W384" s="92"/>
    </row>
    <row r="385" spans="16:23" ht="15.75" customHeight="1" x14ac:dyDescent="0.2">
      <c r="P385" s="92"/>
      <c r="Q385" s="92"/>
      <c r="R385" s="92"/>
      <c r="S385" s="92"/>
      <c r="T385" s="92"/>
      <c r="U385" s="92"/>
      <c r="V385" s="92"/>
      <c r="W385" s="92"/>
    </row>
    <row r="386" spans="16:23" ht="15.75" customHeight="1" x14ac:dyDescent="0.2">
      <c r="P386" s="92"/>
      <c r="Q386" s="92"/>
      <c r="R386" s="92"/>
      <c r="S386" s="92"/>
      <c r="T386" s="92"/>
      <c r="U386" s="92"/>
      <c r="V386" s="92"/>
      <c r="W386" s="92"/>
    </row>
    <row r="387" spans="16:23" ht="15.75" customHeight="1" x14ac:dyDescent="0.2">
      <c r="P387" s="92"/>
      <c r="Q387" s="92"/>
      <c r="R387" s="92"/>
      <c r="S387" s="92"/>
      <c r="T387" s="92"/>
      <c r="U387" s="92"/>
      <c r="V387" s="92"/>
      <c r="W387" s="92"/>
    </row>
    <row r="388" spans="16:23" ht="15.75" customHeight="1" x14ac:dyDescent="0.2">
      <c r="P388" s="92"/>
      <c r="Q388" s="92"/>
      <c r="R388" s="92"/>
      <c r="S388" s="92"/>
      <c r="T388" s="92"/>
      <c r="U388" s="92"/>
      <c r="V388" s="92"/>
      <c r="W388" s="92"/>
    </row>
    <row r="389" spans="16:23" ht="15.75" customHeight="1" x14ac:dyDescent="0.2">
      <c r="P389" s="92"/>
      <c r="Q389" s="92"/>
      <c r="R389" s="92"/>
      <c r="S389" s="92"/>
      <c r="T389" s="92"/>
      <c r="U389" s="92"/>
      <c r="V389" s="92"/>
      <c r="W389" s="92"/>
    </row>
    <row r="390" spans="16:23" ht="15.75" customHeight="1" x14ac:dyDescent="0.2">
      <c r="P390" s="92"/>
      <c r="Q390" s="92"/>
      <c r="R390" s="92"/>
      <c r="S390" s="92"/>
      <c r="T390" s="92"/>
      <c r="U390" s="92"/>
      <c r="V390" s="92"/>
      <c r="W390" s="92"/>
    </row>
    <row r="391" spans="16:23" ht="15.75" customHeight="1" x14ac:dyDescent="0.2">
      <c r="P391" s="92"/>
      <c r="Q391" s="92"/>
      <c r="R391" s="92"/>
      <c r="S391" s="92"/>
      <c r="T391" s="92"/>
      <c r="U391" s="92"/>
      <c r="V391" s="92"/>
      <c r="W391" s="92"/>
    </row>
    <row r="392" spans="16:23" ht="15.75" customHeight="1" x14ac:dyDescent="0.2">
      <c r="P392" s="92"/>
      <c r="Q392" s="92"/>
      <c r="R392" s="92"/>
      <c r="S392" s="92"/>
      <c r="T392" s="92"/>
      <c r="U392" s="92"/>
      <c r="V392" s="92"/>
      <c r="W392" s="92"/>
    </row>
    <row r="393" spans="16:23" ht="15.75" customHeight="1" x14ac:dyDescent="0.2">
      <c r="P393" s="92"/>
      <c r="Q393" s="92"/>
      <c r="R393" s="92"/>
      <c r="S393" s="92"/>
      <c r="T393" s="92"/>
      <c r="U393" s="92"/>
      <c r="V393" s="92"/>
      <c r="W393" s="92"/>
    </row>
    <row r="394" spans="16:23" ht="15.75" customHeight="1" x14ac:dyDescent="0.2">
      <c r="P394" s="92"/>
      <c r="Q394" s="92"/>
      <c r="R394" s="92"/>
      <c r="S394" s="92"/>
      <c r="T394" s="92"/>
      <c r="U394" s="92"/>
      <c r="V394" s="92"/>
      <c r="W394" s="92"/>
    </row>
    <row r="395" spans="16:23" ht="15.75" customHeight="1" x14ac:dyDescent="0.2">
      <c r="P395" s="92"/>
      <c r="Q395" s="92"/>
      <c r="R395" s="92"/>
      <c r="S395" s="92"/>
      <c r="T395" s="92"/>
      <c r="U395" s="92"/>
      <c r="V395" s="92"/>
      <c r="W395" s="92"/>
    </row>
    <row r="396" spans="16:23" ht="15.75" customHeight="1" x14ac:dyDescent="0.2">
      <c r="P396" s="92"/>
      <c r="Q396" s="92"/>
      <c r="R396" s="92"/>
      <c r="S396" s="92"/>
      <c r="T396" s="92"/>
      <c r="U396" s="92"/>
      <c r="V396" s="92"/>
      <c r="W396" s="92"/>
    </row>
    <row r="397" spans="16:23" ht="15.75" customHeight="1" x14ac:dyDescent="0.2">
      <c r="P397" s="92"/>
      <c r="Q397" s="92"/>
      <c r="R397" s="92"/>
      <c r="S397" s="92"/>
      <c r="T397" s="92"/>
      <c r="U397" s="92"/>
      <c r="V397" s="92"/>
      <c r="W397" s="92"/>
    </row>
    <row r="398" spans="16:23" ht="15.75" customHeight="1" x14ac:dyDescent="0.2">
      <c r="P398" s="92"/>
      <c r="Q398" s="92"/>
      <c r="R398" s="92"/>
      <c r="S398" s="92"/>
      <c r="T398" s="92"/>
      <c r="U398" s="92"/>
      <c r="V398" s="92"/>
      <c r="W398" s="92"/>
    </row>
    <row r="399" spans="16:23" ht="15.75" customHeight="1" x14ac:dyDescent="0.2">
      <c r="P399" s="92"/>
      <c r="Q399" s="92"/>
      <c r="R399" s="92"/>
      <c r="S399" s="92"/>
      <c r="T399" s="92"/>
      <c r="U399" s="92"/>
      <c r="V399" s="92"/>
      <c r="W399" s="92"/>
    </row>
    <row r="400" spans="16:23" ht="15.75" customHeight="1" x14ac:dyDescent="0.2">
      <c r="P400" s="92"/>
      <c r="Q400" s="92"/>
      <c r="R400" s="92"/>
      <c r="S400" s="92"/>
      <c r="T400" s="92"/>
      <c r="U400" s="92"/>
      <c r="V400" s="92"/>
      <c r="W400" s="92"/>
    </row>
    <row r="401" spans="16:23" ht="15.75" customHeight="1" x14ac:dyDescent="0.2">
      <c r="P401" s="92"/>
      <c r="Q401" s="92"/>
      <c r="R401" s="92"/>
      <c r="S401" s="92"/>
      <c r="T401" s="92"/>
      <c r="U401" s="92"/>
      <c r="V401" s="92"/>
      <c r="W401" s="92"/>
    </row>
    <row r="402" spans="16:23" ht="15.75" customHeight="1" x14ac:dyDescent="0.2">
      <c r="P402" s="92"/>
      <c r="Q402" s="92"/>
      <c r="R402" s="92"/>
      <c r="S402" s="92"/>
      <c r="T402" s="92"/>
      <c r="U402" s="92"/>
      <c r="V402" s="92"/>
      <c r="W402" s="92"/>
    </row>
    <row r="403" spans="16:23" ht="15.75" customHeight="1" x14ac:dyDescent="0.2">
      <c r="P403" s="92"/>
      <c r="Q403" s="92"/>
      <c r="R403" s="92"/>
      <c r="S403" s="92"/>
      <c r="T403" s="92"/>
      <c r="U403" s="92"/>
      <c r="V403" s="92"/>
      <c r="W403" s="92"/>
    </row>
    <row r="404" spans="16:23" ht="15.75" customHeight="1" x14ac:dyDescent="0.2">
      <c r="P404" s="92"/>
      <c r="Q404" s="92"/>
      <c r="R404" s="92"/>
      <c r="S404" s="92"/>
      <c r="T404" s="92"/>
      <c r="U404" s="92"/>
      <c r="V404" s="92"/>
      <c r="W404" s="92"/>
    </row>
    <row r="405" spans="16:23" ht="15.75" customHeight="1" x14ac:dyDescent="0.2">
      <c r="P405" s="92"/>
      <c r="Q405" s="92"/>
      <c r="R405" s="92"/>
      <c r="S405" s="92"/>
      <c r="T405" s="92"/>
      <c r="U405" s="92"/>
      <c r="V405" s="92"/>
      <c r="W405" s="92"/>
    </row>
    <row r="406" spans="16:23" ht="15.75" customHeight="1" x14ac:dyDescent="0.2">
      <c r="P406" s="92"/>
      <c r="Q406" s="92"/>
      <c r="R406" s="92"/>
      <c r="S406" s="92"/>
      <c r="T406" s="92"/>
      <c r="U406" s="92"/>
      <c r="V406" s="92"/>
      <c r="W406" s="92"/>
    </row>
    <row r="407" spans="16:23" ht="15.75" customHeight="1" x14ac:dyDescent="0.2">
      <c r="P407" s="92"/>
      <c r="Q407" s="92"/>
      <c r="R407" s="92"/>
      <c r="S407" s="92"/>
      <c r="T407" s="92"/>
      <c r="U407" s="92"/>
      <c r="V407" s="92"/>
      <c r="W407" s="92"/>
    </row>
    <row r="408" spans="16:23" ht="15.75" customHeight="1" x14ac:dyDescent="0.2">
      <c r="P408" s="92"/>
      <c r="Q408" s="92"/>
      <c r="R408" s="92"/>
      <c r="S408" s="92"/>
      <c r="T408" s="92"/>
      <c r="U408" s="92"/>
      <c r="V408" s="92"/>
      <c r="W408" s="92"/>
    </row>
    <row r="409" spans="16:23" ht="15.75" customHeight="1" x14ac:dyDescent="0.2">
      <c r="P409" s="92"/>
      <c r="Q409" s="92"/>
      <c r="R409" s="92"/>
      <c r="S409" s="92"/>
      <c r="T409" s="92"/>
      <c r="U409" s="92"/>
      <c r="V409" s="92"/>
      <c r="W409" s="92"/>
    </row>
    <row r="410" spans="16:23" ht="15.75" customHeight="1" x14ac:dyDescent="0.2">
      <c r="P410" s="92"/>
      <c r="Q410" s="92"/>
      <c r="R410" s="92"/>
      <c r="S410" s="92"/>
      <c r="T410" s="92"/>
      <c r="U410" s="92"/>
      <c r="V410" s="92"/>
      <c r="W410" s="92"/>
    </row>
    <row r="411" spans="16:23" ht="15.75" customHeight="1" x14ac:dyDescent="0.2">
      <c r="P411" s="92"/>
      <c r="Q411" s="92"/>
      <c r="R411" s="92"/>
      <c r="S411" s="92"/>
      <c r="T411" s="92"/>
      <c r="U411" s="92"/>
      <c r="V411" s="92"/>
      <c r="W411" s="92"/>
    </row>
    <row r="412" spans="16:23" ht="15.75" customHeight="1" x14ac:dyDescent="0.2">
      <c r="P412" s="92"/>
      <c r="Q412" s="92"/>
      <c r="R412" s="92"/>
      <c r="S412" s="92"/>
      <c r="T412" s="92"/>
      <c r="U412" s="92"/>
      <c r="V412" s="92"/>
      <c r="W412" s="92"/>
    </row>
    <row r="413" spans="16:23" ht="15.75" customHeight="1" x14ac:dyDescent="0.2">
      <c r="P413" s="92"/>
      <c r="Q413" s="92"/>
      <c r="R413" s="92"/>
      <c r="S413" s="92"/>
      <c r="T413" s="92"/>
      <c r="U413" s="92"/>
      <c r="V413" s="92"/>
      <c r="W413" s="92"/>
    </row>
    <row r="414" spans="16:23" ht="15.75" customHeight="1" x14ac:dyDescent="0.2">
      <c r="P414" s="92"/>
      <c r="Q414" s="92"/>
      <c r="R414" s="92"/>
      <c r="S414" s="92"/>
      <c r="T414" s="92"/>
      <c r="U414" s="92"/>
      <c r="V414" s="92"/>
      <c r="W414" s="92"/>
    </row>
    <row r="415" spans="16:23" ht="15.75" customHeight="1" x14ac:dyDescent="0.2">
      <c r="P415" s="92"/>
      <c r="Q415" s="92"/>
      <c r="R415" s="92"/>
      <c r="S415" s="92"/>
      <c r="T415" s="92"/>
      <c r="U415" s="92"/>
      <c r="V415" s="92"/>
      <c r="W415" s="92"/>
    </row>
    <row r="416" spans="16:23" ht="15.75" customHeight="1" x14ac:dyDescent="0.2">
      <c r="P416" s="92"/>
      <c r="Q416" s="92"/>
      <c r="R416" s="92"/>
      <c r="S416" s="92"/>
      <c r="T416" s="92"/>
      <c r="U416" s="92"/>
      <c r="V416" s="92"/>
      <c r="W416" s="92"/>
    </row>
    <row r="417" spans="16:23" ht="15.75" customHeight="1" x14ac:dyDescent="0.2">
      <c r="P417" s="92"/>
      <c r="Q417" s="92"/>
      <c r="R417" s="92"/>
      <c r="S417" s="92"/>
      <c r="T417" s="92"/>
      <c r="U417" s="92"/>
      <c r="V417" s="92"/>
      <c r="W417" s="92"/>
    </row>
    <row r="418" spans="16:23" ht="15.75" customHeight="1" x14ac:dyDescent="0.2">
      <c r="P418" s="92"/>
      <c r="Q418" s="92"/>
      <c r="R418" s="92"/>
      <c r="S418" s="92"/>
      <c r="T418" s="92"/>
      <c r="U418" s="92"/>
      <c r="V418" s="92"/>
      <c r="W418" s="92"/>
    </row>
    <row r="419" spans="16:23" ht="15.75" customHeight="1" x14ac:dyDescent="0.2">
      <c r="P419" s="92"/>
      <c r="Q419" s="92"/>
      <c r="R419" s="92"/>
      <c r="S419" s="92"/>
      <c r="T419" s="92"/>
      <c r="U419" s="92"/>
      <c r="V419" s="92"/>
      <c r="W419" s="92"/>
    </row>
    <row r="420" spans="16:23" ht="15.75" customHeight="1" x14ac:dyDescent="0.2">
      <c r="P420" s="92"/>
      <c r="Q420" s="92"/>
      <c r="R420" s="92"/>
      <c r="S420" s="92"/>
      <c r="T420" s="92"/>
      <c r="U420" s="92"/>
      <c r="V420" s="92"/>
      <c r="W420" s="92"/>
    </row>
    <row r="421" spans="16:23" ht="15.75" customHeight="1" x14ac:dyDescent="0.2">
      <c r="P421" s="92"/>
      <c r="Q421" s="92"/>
      <c r="R421" s="92"/>
      <c r="S421" s="92"/>
      <c r="T421" s="92"/>
      <c r="U421" s="92"/>
      <c r="V421" s="92"/>
      <c r="W421" s="92"/>
    </row>
    <row r="422" spans="16:23" ht="15.75" customHeight="1" x14ac:dyDescent="0.2">
      <c r="P422" s="92"/>
      <c r="Q422" s="92"/>
      <c r="R422" s="92"/>
      <c r="S422" s="92"/>
      <c r="T422" s="92"/>
      <c r="U422" s="92"/>
      <c r="V422" s="92"/>
      <c r="W422" s="92"/>
    </row>
    <row r="423" spans="16:23" ht="15.75" customHeight="1" x14ac:dyDescent="0.2">
      <c r="P423" s="92"/>
      <c r="Q423" s="92"/>
      <c r="R423" s="92"/>
      <c r="S423" s="92"/>
      <c r="T423" s="92"/>
      <c r="U423" s="92"/>
      <c r="V423" s="92"/>
      <c r="W423" s="92"/>
    </row>
    <row r="424" spans="16:23" ht="15.75" customHeight="1" x14ac:dyDescent="0.2">
      <c r="P424" s="92"/>
      <c r="Q424" s="92"/>
      <c r="R424" s="92"/>
      <c r="S424" s="92"/>
      <c r="T424" s="92"/>
      <c r="U424" s="92"/>
      <c r="V424" s="92"/>
      <c r="W424" s="92"/>
    </row>
    <row r="425" spans="16:23" ht="15.75" customHeight="1" x14ac:dyDescent="0.2">
      <c r="P425" s="92"/>
      <c r="Q425" s="92"/>
      <c r="R425" s="92"/>
      <c r="S425" s="92"/>
      <c r="T425" s="92"/>
      <c r="U425" s="92"/>
      <c r="V425" s="92"/>
      <c r="W425" s="92"/>
    </row>
    <row r="426" spans="16:23" ht="15.75" customHeight="1" x14ac:dyDescent="0.2">
      <c r="P426" s="92"/>
      <c r="Q426" s="92"/>
      <c r="R426" s="92"/>
      <c r="S426" s="92"/>
      <c r="T426" s="92"/>
      <c r="U426" s="92"/>
      <c r="V426" s="92"/>
      <c r="W426" s="92"/>
    </row>
    <row r="427" spans="16:23" ht="15.75" customHeight="1" x14ac:dyDescent="0.2">
      <c r="P427" s="92"/>
      <c r="Q427" s="92"/>
      <c r="R427" s="92"/>
      <c r="S427" s="92"/>
      <c r="T427" s="92"/>
      <c r="U427" s="92"/>
      <c r="V427" s="92"/>
      <c r="W427" s="92"/>
    </row>
    <row r="428" spans="16:23" ht="15.75" customHeight="1" x14ac:dyDescent="0.2">
      <c r="P428" s="92"/>
      <c r="Q428" s="92"/>
      <c r="R428" s="92"/>
      <c r="S428" s="92"/>
      <c r="T428" s="92"/>
      <c r="U428" s="92"/>
      <c r="V428" s="92"/>
      <c r="W428" s="92"/>
    </row>
    <row r="429" spans="16:23" ht="15.75" customHeight="1" x14ac:dyDescent="0.2">
      <c r="P429" s="92"/>
      <c r="Q429" s="92"/>
      <c r="R429" s="92"/>
      <c r="S429" s="92"/>
      <c r="T429" s="92"/>
      <c r="U429" s="92"/>
      <c r="V429" s="92"/>
      <c r="W429" s="92"/>
    </row>
    <row r="430" spans="16:23" ht="15.75" customHeight="1" x14ac:dyDescent="0.2">
      <c r="P430" s="92"/>
      <c r="Q430" s="92"/>
      <c r="R430" s="92"/>
      <c r="S430" s="92"/>
      <c r="T430" s="92"/>
      <c r="U430" s="92"/>
      <c r="V430" s="92"/>
      <c r="W430" s="92"/>
    </row>
    <row r="431" spans="16:23" ht="15.75" customHeight="1" x14ac:dyDescent="0.2">
      <c r="P431" s="92"/>
      <c r="Q431" s="92"/>
      <c r="R431" s="92"/>
      <c r="S431" s="92"/>
      <c r="T431" s="92"/>
      <c r="U431" s="92"/>
      <c r="V431" s="92"/>
      <c r="W431" s="92"/>
    </row>
    <row r="432" spans="16:23" ht="15.75" customHeight="1" x14ac:dyDescent="0.2">
      <c r="P432" s="92"/>
      <c r="Q432" s="92"/>
      <c r="R432" s="92"/>
      <c r="S432" s="92"/>
      <c r="T432" s="92"/>
      <c r="U432" s="92"/>
      <c r="V432" s="92"/>
      <c r="W432" s="92"/>
    </row>
    <row r="433" spans="16:23" ht="15.75" customHeight="1" x14ac:dyDescent="0.2">
      <c r="P433" s="92"/>
      <c r="Q433" s="92"/>
      <c r="R433" s="92"/>
      <c r="S433" s="92"/>
      <c r="T433" s="92"/>
      <c r="U433" s="92"/>
      <c r="V433" s="92"/>
      <c r="W433" s="92"/>
    </row>
    <row r="434" spans="16:23" ht="15.75" customHeight="1" x14ac:dyDescent="0.2">
      <c r="P434" s="92"/>
      <c r="Q434" s="92"/>
      <c r="R434" s="92"/>
      <c r="S434" s="92"/>
      <c r="T434" s="92"/>
      <c r="U434" s="92"/>
      <c r="V434" s="92"/>
      <c r="W434" s="92"/>
    </row>
    <row r="435" spans="16:23" ht="15.75" customHeight="1" x14ac:dyDescent="0.2">
      <c r="P435" s="92"/>
      <c r="Q435" s="92"/>
      <c r="R435" s="92"/>
      <c r="S435" s="92"/>
      <c r="T435" s="92"/>
      <c r="U435" s="92"/>
      <c r="V435" s="92"/>
      <c r="W435" s="92"/>
    </row>
    <row r="436" spans="16:23" ht="15.75" customHeight="1" x14ac:dyDescent="0.2">
      <c r="P436" s="92"/>
      <c r="Q436" s="92"/>
      <c r="R436" s="92"/>
      <c r="S436" s="92"/>
      <c r="T436" s="92"/>
      <c r="U436" s="92"/>
      <c r="V436" s="92"/>
      <c r="W436" s="92"/>
    </row>
    <row r="437" spans="16:23" ht="15.75" customHeight="1" x14ac:dyDescent="0.2">
      <c r="P437" s="92"/>
      <c r="Q437" s="92"/>
      <c r="R437" s="92"/>
      <c r="S437" s="92"/>
      <c r="T437" s="92"/>
      <c r="U437" s="92"/>
      <c r="V437" s="92"/>
      <c r="W437" s="92"/>
    </row>
    <row r="438" spans="16:23" ht="15.75" customHeight="1" x14ac:dyDescent="0.2">
      <c r="P438" s="92"/>
      <c r="Q438" s="92"/>
      <c r="R438" s="92"/>
      <c r="S438" s="92"/>
      <c r="T438" s="92"/>
      <c r="U438" s="92"/>
      <c r="V438" s="92"/>
      <c r="W438" s="92"/>
    </row>
    <row r="439" spans="16:23" ht="15.75" customHeight="1" x14ac:dyDescent="0.2">
      <c r="P439" s="92"/>
      <c r="Q439" s="92"/>
      <c r="R439" s="92"/>
      <c r="S439" s="92"/>
      <c r="T439" s="92"/>
      <c r="U439" s="92"/>
      <c r="V439" s="92"/>
      <c r="W439" s="92"/>
    </row>
    <row r="440" spans="16:23" ht="15.75" customHeight="1" x14ac:dyDescent="0.2">
      <c r="P440" s="92"/>
      <c r="Q440" s="92"/>
      <c r="R440" s="92"/>
      <c r="S440" s="92"/>
      <c r="T440" s="92"/>
      <c r="U440" s="92"/>
      <c r="V440" s="92"/>
      <c r="W440" s="92"/>
    </row>
    <row r="441" spans="16:23" ht="15.75" customHeight="1" x14ac:dyDescent="0.2">
      <c r="P441" s="92"/>
      <c r="Q441" s="92"/>
      <c r="R441" s="92"/>
      <c r="S441" s="92"/>
      <c r="T441" s="92"/>
      <c r="U441" s="92"/>
      <c r="V441" s="92"/>
      <c r="W441" s="92"/>
    </row>
    <row r="442" spans="16:23" ht="15.75" customHeight="1" x14ac:dyDescent="0.2">
      <c r="P442" s="92"/>
      <c r="Q442" s="92"/>
      <c r="R442" s="92"/>
      <c r="S442" s="92"/>
      <c r="T442" s="92"/>
      <c r="U442" s="92"/>
      <c r="V442" s="92"/>
      <c r="W442" s="92"/>
    </row>
    <row r="443" spans="16:23" ht="15.75" customHeight="1" x14ac:dyDescent="0.2">
      <c r="P443" s="92"/>
      <c r="Q443" s="92"/>
      <c r="R443" s="92"/>
      <c r="S443" s="92"/>
      <c r="T443" s="92"/>
      <c r="U443" s="92"/>
      <c r="V443" s="92"/>
      <c r="W443" s="92"/>
    </row>
    <row r="444" spans="16:23" ht="15.75" customHeight="1" x14ac:dyDescent="0.2">
      <c r="P444" s="92"/>
      <c r="Q444" s="92"/>
      <c r="R444" s="92"/>
      <c r="S444" s="92"/>
      <c r="T444" s="92"/>
      <c r="U444" s="92"/>
      <c r="V444" s="92"/>
      <c r="W444" s="92"/>
    </row>
    <row r="445" spans="16:23" ht="15.75" customHeight="1" x14ac:dyDescent="0.2">
      <c r="P445" s="92"/>
      <c r="Q445" s="92"/>
      <c r="R445" s="92"/>
      <c r="S445" s="92"/>
      <c r="T445" s="92"/>
      <c r="U445" s="92"/>
      <c r="V445" s="92"/>
      <c r="W445" s="92"/>
    </row>
    <row r="446" spans="16:23" ht="15.75" customHeight="1" x14ac:dyDescent="0.2">
      <c r="P446" s="92"/>
      <c r="Q446" s="92"/>
      <c r="R446" s="92"/>
      <c r="S446" s="92"/>
      <c r="T446" s="92"/>
      <c r="U446" s="92"/>
      <c r="V446" s="92"/>
      <c r="W446" s="92"/>
    </row>
    <row r="447" spans="16:23" ht="15.75" customHeight="1" x14ac:dyDescent="0.2">
      <c r="P447" s="92"/>
      <c r="Q447" s="92"/>
      <c r="R447" s="92"/>
      <c r="S447" s="92"/>
      <c r="T447" s="92"/>
      <c r="U447" s="92"/>
      <c r="V447" s="92"/>
      <c r="W447" s="92"/>
    </row>
    <row r="448" spans="16:23" ht="15.75" customHeight="1" x14ac:dyDescent="0.2">
      <c r="P448" s="92"/>
      <c r="Q448" s="92"/>
      <c r="R448" s="92"/>
      <c r="S448" s="92"/>
      <c r="T448" s="92"/>
      <c r="U448" s="92"/>
      <c r="V448" s="92"/>
      <c r="W448" s="92"/>
    </row>
    <row r="449" spans="16:23" ht="15.75" customHeight="1" x14ac:dyDescent="0.2">
      <c r="P449" s="92"/>
      <c r="Q449" s="92"/>
      <c r="R449" s="92"/>
      <c r="S449" s="92"/>
      <c r="T449" s="92"/>
      <c r="U449" s="92"/>
      <c r="V449" s="92"/>
      <c r="W449" s="92"/>
    </row>
    <row r="450" spans="16:23" ht="15.75" customHeight="1" x14ac:dyDescent="0.2">
      <c r="P450" s="92"/>
      <c r="Q450" s="92"/>
      <c r="R450" s="92"/>
      <c r="S450" s="92"/>
      <c r="T450" s="92"/>
      <c r="U450" s="92"/>
      <c r="V450" s="92"/>
      <c r="W450" s="92"/>
    </row>
    <row r="451" spans="16:23" ht="15.75" customHeight="1" x14ac:dyDescent="0.2">
      <c r="P451" s="92"/>
      <c r="Q451" s="92"/>
      <c r="R451" s="92"/>
      <c r="S451" s="92"/>
      <c r="T451" s="92"/>
      <c r="U451" s="92"/>
      <c r="V451" s="92"/>
      <c r="W451" s="92"/>
    </row>
    <row r="452" spans="16:23" ht="15.75" customHeight="1" x14ac:dyDescent="0.2">
      <c r="P452" s="92"/>
      <c r="Q452" s="92"/>
      <c r="R452" s="92"/>
      <c r="S452" s="92"/>
      <c r="T452" s="92"/>
      <c r="U452" s="92"/>
      <c r="V452" s="92"/>
      <c r="W452" s="92"/>
    </row>
    <row r="453" spans="16:23" ht="15.75" customHeight="1" x14ac:dyDescent="0.2">
      <c r="P453" s="92"/>
      <c r="Q453" s="92"/>
      <c r="R453" s="92"/>
      <c r="S453" s="92"/>
      <c r="T453" s="92"/>
      <c r="U453" s="92"/>
      <c r="V453" s="92"/>
      <c r="W453" s="92"/>
    </row>
    <row r="454" spans="16:23" ht="15.75" customHeight="1" x14ac:dyDescent="0.2">
      <c r="P454" s="92"/>
      <c r="Q454" s="92"/>
      <c r="R454" s="92"/>
      <c r="S454" s="92"/>
      <c r="T454" s="92"/>
      <c r="U454" s="92"/>
      <c r="V454" s="92"/>
      <c r="W454" s="92"/>
    </row>
    <row r="455" spans="16:23" ht="15.75" customHeight="1" x14ac:dyDescent="0.2">
      <c r="P455" s="92"/>
      <c r="Q455" s="92"/>
      <c r="R455" s="92"/>
      <c r="S455" s="92"/>
      <c r="T455" s="92"/>
      <c r="U455" s="92"/>
      <c r="V455" s="92"/>
      <c r="W455" s="92"/>
    </row>
    <row r="456" spans="16:23" ht="15.75" customHeight="1" x14ac:dyDescent="0.2">
      <c r="P456" s="92"/>
      <c r="Q456" s="92"/>
      <c r="R456" s="92"/>
      <c r="S456" s="92"/>
      <c r="T456" s="92"/>
      <c r="U456" s="92"/>
      <c r="V456" s="92"/>
      <c r="W456" s="92"/>
    </row>
    <row r="457" spans="16:23" ht="15.75" customHeight="1" x14ac:dyDescent="0.2">
      <c r="P457" s="92"/>
      <c r="Q457" s="92"/>
      <c r="R457" s="92"/>
      <c r="S457" s="92"/>
      <c r="T457" s="92"/>
      <c r="U457" s="92"/>
      <c r="V457" s="92"/>
      <c r="W457" s="92"/>
    </row>
    <row r="458" spans="16:23" ht="15.75" customHeight="1" x14ac:dyDescent="0.2">
      <c r="P458" s="92"/>
      <c r="Q458" s="92"/>
      <c r="R458" s="92"/>
      <c r="S458" s="92"/>
      <c r="T458" s="92"/>
      <c r="U458" s="92"/>
      <c r="V458" s="92"/>
      <c r="W458" s="92"/>
    </row>
    <row r="459" spans="16:23" ht="15.75" customHeight="1" x14ac:dyDescent="0.2">
      <c r="P459" s="92"/>
      <c r="Q459" s="92"/>
      <c r="R459" s="92"/>
      <c r="S459" s="92"/>
      <c r="T459" s="92"/>
      <c r="U459" s="92"/>
      <c r="V459" s="92"/>
      <c r="W459" s="92"/>
    </row>
    <row r="460" spans="16:23" ht="15.75" customHeight="1" x14ac:dyDescent="0.2">
      <c r="P460" s="92"/>
      <c r="Q460" s="92"/>
      <c r="R460" s="92"/>
      <c r="S460" s="92"/>
      <c r="T460" s="92"/>
      <c r="U460" s="92"/>
      <c r="V460" s="92"/>
      <c r="W460" s="92"/>
    </row>
    <row r="461" spans="16:23" ht="15.75" customHeight="1" x14ac:dyDescent="0.2">
      <c r="P461" s="92"/>
      <c r="Q461" s="92"/>
      <c r="R461" s="92"/>
      <c r="S461" s="92"/>
      <c r="T461" s="92"/>
      <c r="U461" s="92"/>
      <c r="V461" s="92"/>
      <c r="W461" s="92"/>
    </row>
    <row r="462" spans="16:23" ht="15.75" customHeight="1" x14ac:dyDescent="0.2">
      <c r="P462" s="92"/>
      <c r="Q462" s="92"/>
      <c r="R462" s="92"/>
      <c r="S462" s="92"/>
      <c r="T462" s="92"/>
      <c r="U462" s="92"/>
      <c r="V462" s="92"/>
      <c r="W462" s="92"/>
    </row>
    <row r="463" spans="16:23" ht="15.75" customHeight="1" x14ac:dyDescent="0.2">
      <c r="P463" s="92"/>
      <c r="Q463" s="92"/>
      <c r="R463" s="92"/>
      <c r="S463" s="92"/>
      <c r="T463" s="92"/>
      <c r="U463" s="92"/>
      <c r="V463" s="92"/>
      <c r="W463" s="92"/>
    </row>
    <row r="464" spans="16:23" ht="15.75" customHeight="1" x14ac:dyDescent="0.2">
      <c r="P464" s="92"/>
      <c r="Q464" s="92"/>
      <c r="R464" s="92"/>
      <c r="S464" s="92"/>
      <c r="T464" s="92"/>
      <c r="U464" s="92"/>
      <c r="V464" s="92"/>
      <c r="W464" s="92"/>
    </row>
    <row r="465" spans="16:23" ht="15.75" customHeight="1" x14ac:dyDescent="0.2">
      <c r="P465" s="92"/>
      <c r="Q465" s="92"/>
      <c r="R465" s="92"/>
      <c r="S465" s="92"/>
      <c r="T465" s="92"/>
      <c r="U465" s="92"/>
      <c r="V465" s="92"/>
      <c r="W465" s="92"/>
    </row>
    <row r="466" spans="16:23" ht="15.75" customHeight="1" x14ac:dyDescent="0.2">
      <c r="P466" s="92"/>
      <c r="Q466" s="92"/>
      <c r="R466" s="92"/>
      <c r="S466" s="92"/>
      <c r="T466" s="92"/>
      <c r="U466" s="92"/>
      <c r="V466" s="92"/>
      <c r="W466" s="92"/>
    </row>
    <row r="467" spans="16:23" ht="15.75" customHeight="1" x14ac:dyDescent="0.2">
      <c r="P467" s="92"/>
      <c r="Q467" s="92"/>
      <c r="R467" s="92"/>
      <c r="S467" s="92"/>
      <c r="T467" s="92"/>
      <c r="U467" s="92"/>
      <c r="V467" s="92"/>
      <c r="W467" s="92"/>
    </row>
    <row r="468" spans="16:23" ht="15.75" customHeight="1" x14ac:dyDescent="0.2">
      <c r="P468" s="92"/>
      <c r="Q468" s="92"/>
      <c r="R468" s="92"/>
      <c r="S468" s="92"/>
      <c r="T468" s="92"/>
      <c r="U468" s="92"/>
      <c r="V468" s="92"/>
      <c r="W468" s="92"/>
    </row>
    <row r="469" spans="16:23" ht="15.75" customHeight="1" x14ac:dyDescent="0.2">
      <c r="P469" s="92"/>
      <c r="Q469" s="92"/>
      <c r="R469" s="92"/>
      <c r="S469" s="92"/>
      <c r="T469" s="92"/>
      <c r="U469" s="92"/>
      <c r="V469" s="92"/>
      <c r="W469" s="92"/>
    </row>
    <row r="470" spans="16:23" ht="15.75" customHeight="1" x14ac:dyDescent="0.2">
      <c r="P470" s="92"/>
      <c r="Q470" s="92"/>
      <c r="R470" s="92"/>
      <c r="S470" s="92"/>
      <c r="T470" s="92"/>
      <c r="U470" s="92"/>
      <c r="V470" s="92"/>
      <c r="W470" s="92"/>
    </row>
    <row r="471" spans="16:23" ht="15.75" customHeight="1" x14ac:dyDescent="0.2">
      <c r="P471" s="92"/>
      <c r="Q471" s="92"/>
      <c r="R471" s="92"/>
      <c r="S471" s="92"/>
      <c r="T471" s="92"/>
      <c r="U471" s="92"/>
      <c r="V471" s="92"/>
      <c r="W471" s="92"/>
    </row>
    <row r="472" spans="16:23" ht="15.75" customHeight="1" x14ac:dyDescent="0.2">
      <c r="P472" s="92"/>
      <c r="Q472" s="92"/>
      <c r="R472" s="92"/>
      <c r="S472" s="92"/>
      <c r="T472" s="92"/>
      <c r="U472" s="92"/>
      <c r="V472" s="92"/>
      <c r="W472" s="92"/>
    </row>
    <row r="473" spans="16:23" ht="15.75" customHeight="1" x14ac:dyDescent="0.2">
      <c r="P473" s="92"/>
      <c r="Q473" s="92"/>
      <c r="R473" s="92"/>
      <c r="S473" s="92"/>
      <c r="T473" s="92"/>
      <c r="U473" s="92"/>
      <c r="V473" s="92"/>
      <c r="W473" s="92"/>
    </row>
    <row r="474" spans="16:23" ht="15.75" customHeight="1" x14ac:dyDescent="0.2">
      <c r="P474" s="92"/>
      <c r="Q474" s="92"/>
      <c r="R474" s="92"/>
      <c r="S474" s="92"/>
      <c r="T474" s="92"/>
      <c r="U474" s="92"/>
      <c r="V474" s="92"/>
      <c r="W474" s="92"/>
    </row>
    <row r="475" spans="16:23" ht="15.75" customHeight="1" x14ac:dyDescent="0.2">
      <c r="P475" s="92"/>
      <c r="Q475" s="92"/>
      <c r="R475" s="92"/>
      <c r="S475" s="92"/>
      <c r="T475" s="92"/>
      <c r="U475" s="92"/>
      <c r="V475" s="92"/>
      <c r="W475" s="92"/>
    </row>
    <row r="476" spans="16:23" ht="15.75" customHeight="1" x14ac:dyDescent="0.2">
      <c r="P476" s="92"/>
      <c r="Q476" s="92"/>
      <c r="R476" s="92"/>
      <c r="S476" s="92"/>
      <c r="T476" s="92"/>
      <c r="U476" s="92"/>
      <c r="V476" s="92"/>
      <c r="W476" s="92"/>
    </row>
    <row r="477" spans="16:23" ht="15.75" customHeight="1" x14ac:dyDescent="0.2">
      <c r="P477" s="92"/>
      <c r="Q477" s="92"/>
      <c r="R477" s="92"/>
      <c r="S477" s="92"/>
      <c r="T477" s="92"/>
      <c r="U477" s="92"/>
      <c r="V477" s="92"/>
      <c r="W477" s="92"/>
    </row>
    <row r="478" spans="16:23" ht="15.75" customHeight="1" x14ac:dyDescent="0.2">
      <c r="P478" s="92"/>
      <c r="Q478" s="92"/>
      <c r="R478" s="92"/>
      <c r="S478" s="92"/>
      <c r="T478" s="92"/>
      <c r="U478" s="92"/>
      <c r="V478" s="92"/>
      <c r="W478" s="92"/>
    </row>
    <row r="479" spans="16:23" ht="15.75" customHeight="1" x14ac:dyDescent="0.2">
      <c r="P479" s="92"/>
      <c r="Q479" s="92"/>
      <c r="R479" s="92"/>
      <c r="S479" s="92"/>
      <c r="T479" s="92"/>
      <c r="U479" s="92"/>
      <c r="V479" s="92"/>
      <c r="W479" s="92"/>
    </row>
    <row r="480" spans="16:23" ht="15.75" customHeight="1" x14ac:dyDescent="0.2">
      <c r="P480" s="92"/>
      <c r="Q480" s="92"/>
      <c r="R480" s="92"/>
      <c r="S480" s="92"/>
      <c r="T480" s="92"/>
      <c r="U480" s="92"/>
      <c r="V480" s="92"/>
      <c r="W480" s="92"/>
    </row>
    <row r="481" spans="16:23" ht="15.75" customHeight="1" x14ac:dyDescent="0.2">
      <c r="P481" s="92"/>
      <c r="Q481" s="92"/>
      <c r="R481" s="92"/>
      <c r="S481" s="92"/>
      <c r="T481" s="92"/>
      <c r="U481" s="92"/>
      <c r="V481" s="92"/>
      <c r="W481" s="92"/>
    </row>
    <row r="482" spans="16:23" ht="15.75" customHeight="1" x14ac:dyDescent="0.2">
      <c r="P482" s="92"/>
      <c r="Q482" s="92"/>
      <c r="R482" s="92"/>
      <c r="S482" s="92"/>
      <c r="T482" s="92"/>
      <c r="U482" s="92"/>
      <c r="V482" s="92"/>
      <c r="W482" s="92"/>
    </row>
    <row r="483" spans="16:23" ht="15.75" customHeight="1" x14ac:dyDescent="0.2">
      <c r="P483" s="92"/>
      <c r="Q483" s="92"/>
      <c r="R483" s="92"/>
      <c r="S483" s="92"/>
      <c r="T483" s="92"/>
      <c r="U483" s="92"/>
      <c r="V483" s="92"/>
      <c r="W483" s="92"/>
    </row>
    <row r="484" spans="16:23" ht="15.75" customHeight="1" x14ac:dyDescent="0.2">
      <c r="P484" s="92"/>
      <c r="Q484" s="92"/>
      <c r="R484" s="92"/>
      <c r="S484" s="92"/>
      <c r="T484" s="92"/>
      <c r="U484" s="92"/>
      <c r="V484" s="92"/>
      <c r="W484" s="92"/>
    </row>
    <row r="485" spans="16:23" ht="15.75" customHeight="1" x14ac:dyDescent="0.2">
      <c r="P485" s="92"/>
      <c r="Q485" s="92"/>
      <c r="R485" s="92"/>
      <c r="S485" s="92"/>
      <c r="T485" s="92"/>
      <c r="U485" s="92"/>
      <c r="V485" s="92"/>
      <c r="W485" s="92"/>
    </row>
    <row r="486" spans="16:23" ht="15.75" customHeight="1" x14ac:dyDescent="0.2">
      <c r="P486" s="92"/>
      <c r="Q486" s="92"/>
      <c r="R486" s="92"/>
      <c r="S486" s="92"/>
      <c r="T486" s="92"/>
      <c r="U486" s="92"/>
      <c r="V486" s="92"/>
      <c r="W486" s="92"/>
    </row>
    <row r="487" spans="16:23" ht="15.75" customHeight="1" x14ac:dyDescent="0.2">
      <c r="P487" s="92"/>
      <c r="Q487" s="92"/>
      <c r="R487" s="92"/>
      <c r="S487" s="92"/>
      <c r="T487" s="92"/>
      <c r="U487" s="92"/>
      <c r="V487" s="92"/>
      <c r="W487" s="92"/>
    </row>
    <row r="488" spans="16:23" ht="15.75" customHeight="1" x14ac:dyDescent="0.2">
      <c r="P488" s="92"/>
      <c r="Q488" s="92"/>
      <c r="R488" s="92"/>
      <c r="S488" s="92"/>
      <c r="T488" s="92"/>
      <c r="U488" s="92"/>
      <c r="V488" s="92"/>
      <c r="W488" s="92"/>
    </row>
    <row r="489" spans="16:23" ht="15.75" customHeight="1" x14ac:dyDescent="0.2">
      <c r="P489" s="92"/>
      <c r="Q489" s="92"/>
      <c r="R489" s="92"/>
      <c r="S489" s="92"/>
      <c r="T489" s="92"/>
      <c r="U489" s="92"/>
      <c r="V489" s="92"/>
      <c r="W489" s="92"/>
    </row>
    <row r="490" spans="16:23" ht="15.75" customHeight="1" x14ac:dyDescent="0.2">
      <c r="P490" s="92"/>
      <c r="Q490" s="92"/>
      <c r="R490" s="92"/>
      <c r="S490" s="92"/>
      <c r="T490" s="92"/>
      <c r="U490" s="92"/>
      <c r="V490" s="92"/>
      <c r="W490" s="92"/>
    </row>
    <row r="491" spans="16:23" ht="15.75" customHeight="1" x14ac:dyDescent="0.2">
      <c r="P491" s="92"/>
      <c r="Q491" s="92"/>
      <c r="R491" s="92"/>
      <c r="S491" s="92"/>
      <c r="T491" s="92"/>
      <c r="U491" s="92"/>
      <c r="V491" s="92"/>
      <c r="W491" s="92"/>
    </row>
    <row r="492" spans="16:23" ht="15.75" customHeight="1" x14ac:dyDescent="0.2">
      <c r="P492" s="92"/>
      <c r="Q492" s="92"/>
      <c r="R492" s="92"/>
      <c r="S492" s="92"/>
      <c r="T492" s="92"/>
      <c r="U492" s="92"/>
      <c r="V492" s="92"/>
      <c r="W492" s="92"/>
    </row>
    <row r="493" spans="16:23" ht="15.75" customHeight="1" x14ac:dyDescent="0.2">
      <c r="P493" s="92"/>
      <c r="Q493" s="92"/>
      <c r="R493" s="92"/>
      <c r="S493" s="92"/>
      <c r="T493" s="92"/>
      <c r="U493" s="92"/>
      <c r="V493" s="92"/>
      <c r="W493" s="92"/>
    </row>
    <row r="494" spans="16:23" ht="15.75" customHeight="1" x14ac:dyDescent="0.2">
      <c r="P494" s="92"/>
      <c r="Q494" s="92"/>
      <c r="R494" s="92"/>
      <c r="S494" s="92"/>
      <c r="T494" s="92"/>
      <c r="U494" s="92"/>
      <c r="V494" s="92"/>
      <c r="W494" s="92"/>
    </row>
    <row r="495" spans="16:23" ht="15.75" customHeight="1" x14ac:dyDescent="0.2">
      <c r="P495" s="92"/>
      <c r="Q495" s="92"/>
      <c r="R495" s="92"/>
      <c r="S495" s="92"/>
      <c r="T495" s="92"/>
      <c r="U495" s="92"/>
      <c r="V495" s="92"/>
      <c r="W495" s="92"/>
    </row>
    <row r="496" spans="16:23" ht="15.75" customHeight="1" x14ac:dyDescent="0.2">
      <c r="P496" s="92"/>
      <c r="Q496" s="92"/>
      <c r="R496" s="92"/>
      <c r="S496" s="92"/>
      <c r="T496" s="92"/>
      <c r="U496" s="92"/>
      <c r="V496" s="92"/>
      <c r="W496" s="92"/>
    </row>
    <row r="497" spans="16:23" ht="15.75" customHeight="1" x14ac:dyDescent="0.2">
      <c r="P497" s="92"/>
      <c r="Q497" s="92"/>
      <c r="R497" s="92"/>
      <c r="S497" s="92"/>
      <c r="T497" s="92"/>
      <c r="U497" s="92"/>
      <c r="V497" s="92"/>
      <c r="W497" s="92"/>
    </row>
    <row r="498" spans="16:23" ht="15.75" customHeight="1" x14ac:dyDescent="0.2">
      <c r="P498" s="92"/>
      <c r="Q498" s="92"/>
      <c r="R498" s="92"/>
      <c r="S498" s="92"/>
      <c r="T498" s="92"/>
      <c r="U498" s="92"/>
      <c r="V498" s="92"/>
      <c r="W498" s="92"/>
    </row>
    <row r="499" spans="16:23" ht="15.75" customHeight="1" x14ac:dyDescent="0.2">
      <c r="P499" s="92"/>
      <c r="Q499" s="92"/>
      <c r="R499" s="92"/>
      <c r="S499" s="92"/>
      <c r="T499" s="92"/>
      <c r="U499" s="92"/>
      <c r="V499" s="92"/>
      <c r="W499" s="92"/>
    </row>
    <row r="500" spans="16:23" ht="15.75" customHeight="1" x14ac:dyDescent="0.2">
      <c r="P500" s="92"/>
      <c r="Q500" s="92"/>
      <c r="R500" s="92"/>
      <c r="S500" s="92"/>
      <c r="T500" s="92"/>
      <c r="U500" s="92"/>
      <c r="V500" s="92"/>
      <c r="W500" s="92"/>
    </row>
    <row r="501" spans="16:23" ht="15.75" customHeight="1" x14ac:dyDescent="0.2">
      <c r="P501" s="92"/>
      <c r="Q501" s="92"/>
      <c r="R501" s="92"/>
      <c r="S501" s="92"/>
      <c r="T501" s="92"/>
      <c r="U501" s="92"/>
      <c r="V501" s="92"/>
      <c r="W501" s="92"/>
    </row>
    <row r="502" spans="16:23" ht="15.75" customHeight="1" x14ac:dyDescent="0.2">
      <c r="P502" s="92"/>
      <c r="Q502" s="92"/>
      <c r="R502" s="92"/>
      <c r="S502" s="92"/>
      <c r="T502" s="92"/>
      <c r="U502" s="92"/>
      <c r="V502" s="92"/>
      <c r="W502" s="92"/>
    </row>
    <row r="503" spans="16:23" ht="15.75" customHeight="1" x14ac:dyDescent="0.2">
      <c r="P503" s="92"/>
      <c r="Q503" s="92"/>
      <c r="R503" s="92"/>
      <c r="S503" s="92"/>
      <c r="T503" s="92"/>
      <c r="U503" s="92"/>
      <c r="V503" s="92"/>
      <c r="W503" s="92"/>
    </row>
    <row r="504" spans="16:23" ht="15.75" customHeight="1" x14ac:dyDescent="0.2">
      <c r="P504" s="92"/>
      <c r="Q504" s="92"/>
      <c r="R504" s="92"/>
      <c r="S504" s="92"/>
      <c r="T504" s="92"/>
      <c r="U504" s="92"/>
      <c r="V504" s="92"/>
      <c r="W504" s="92"/>
    </row>
    <row r="505" spans="16:23" ht="15.75" customHeight="1" x14ac:dyDescent="0.2">
      <c r="P505" s="92"/>
      <c r="Q505" s="92"/>
      <c r="R505" s="92"/>
      <c r="S505" s="92"/>
      <c r="T505" s="92"/>
      <c r="U505" s="92"/>
      <c r="V505" s="92"/>
      <c r="W505" s="92"/>
    </row>
    <row r="506" spans="16:23" ht="15.75" customHeight="1" x14ac:dyDescent="0.2">
      <c r="P506" s="92"/>
      <c r="Q506" s="92"/>
      <c r="R506" s="92"/>
      <c r="S506" s="92"/>
      <c r="T506" s="92"/>
      <c r="U506" s="92"/>
      <c r="V506" s="92"/>
      <c r="W506" s="92"/>
    </row>
    <row r="507" spans="16:23" ht="15.75" customHeight="1" x14ac:dyDescent="0.2">
      <c r="P507" s="92"/>
      <c r="Q507" s="92"/>
      <c r="R507" s="92"/>
      <c r="S507" s="92"/>
      <c r="T507" s="92"/>
      <c r="U507" s="92"/>
      <c r="V507" s="92"/>
      <c r="W507" s="92"/>
    </row>
    <row r="508" spans="16:23" ht="15.75" customHeight="1" x14ac:dyDescent="0.2">
      <c r="P508" s="92"/>
      <c r="Q508" s="92"/>
      <c r="R508" s="92"/>
      <c r="S508" s="92"/>
      <c r="T508" s="92"/>
      <c r="U508" s="92"/>
      <c r="V508" s="92"/>
      <c r="W508" s="92"/>
    </row>
    <row r="509" spans="16:23" ht="15.75" customHeight="1" x14ac:dyDescent="0.2">
      <c r="P509" s="92"/>
      <c r="Q509" s="92"/>
      <c r="R509" s="92"/>
      <c r="S509" s="92"/>
      <c r="T509" s="92"/>
      <c r="U509" s="92"/>
      <c r="V509" s="92"/>
      <c r="W509" s="92"/>
    </row>
    <row r="510" spans="16:23" ht="15.75" customHeight="1" x14ac:dyDescent="0.2">
      <c r="P510" s="92"/>
      <c r="Q510" s="92"/>
      <c r="R510" s="92"/>
      <c r="S510" s="92"/>
      <c r="T510" s="92"/>
      <c r="U510" s="92"/>
      <c r="V510" s="92"/>
      <c r="W510" s="92"/>
    </row>
    <row r="511" spans="16:23" ht="15.75" customHeight="1" x14ac:dyDescent="0.2">
      <c r="P511" s="92"/>
      <c r="Q511" s="92"/>
      <c r="R511" s="92"/>
      <c r="S511" s="92"/>
      <c r="T511" s="92"/>
      <c r="U511" s="92"/>
      <c r="V511" s="92"/>
      <c r="W511" s="92"/>
    </row>
    <row r="512" spans="16:23" ht="15.75" customHeight="1" x14ac:dyDescent="0.2">
      <c r="P512" s="92"/>
      <c r="Q512" s="92"/>
      <c r="R512" s="92"/>
      <c r="S512" s="92"/>
      <c r="T512" s="92"/>
      <c r="U512" s="92"/>
      <c r="V512" s="92"/>
      <c r="W512" s="92"/>
    </row>
    <row r="513" spans="16:23" ht="15.75" customHeight="1" x14ac:dyDescent="0.2">
      <c r="P513" s="92"/>
      <c r="Q513" s="92"/>
      <c r="R513" s="92"/>
      <c r="S513" s="92"/>
      <c r="T513" s="92"/>
      <c r="U513" s="92"/>
      <c r="V513" s="92"/>
      <c r="W513" s="92"/>
    </row>
    <row r="514" spans="16:23" ht="15.75" customHeight="1" x14ac:dyDescent="0.2">
      <c r="P514" s="92"/>
      <c r="Q514" s="92"/>
      <c r="R514" s="92"/>
      <c r="S514" s="92"/>
      <c r="T514" s="92"/>
      <c r="U514" s="92"/>
      <c r="V514" s="92"/>
      <c r="W514" s="92"/>
    </row>
    <row r="515" spans="16:23" ht="15.75" customHeight="1" x14ac:dyDescent="0.2">
      <c r="P515" s="92"/>
      <c r="Q515" s="92"/>
      <c r="R515" s="92"/>
      <c r="S515" s="92"/>
      <c r="T515" s="92"/>
      <c r="U515" s="92"/>
      <c r="V515" s="92"/>
      <c r="W515" s="92"/>
    </row>
    <row r="516" spans="16:23" ht="15.75" customHeight="1" x14ac:dyDescent="0.2">
      <c r="P516" s="92"/>
      <c r="Q516" s="92"/>
      <c r="R516" s="92"/>
      <c r="S516" s="92"/>
      <c r="T516" s="92"/>
      <c r="U516" s="92"/>
      <c r="V516" s="92"/>
      <c r="W516" s="92"/>
    </row>
    <row r="517" spans="16:23" ht="15.75" customHeight="1" x14ac:dyDescent="0.2">
      <c r="P517" s="92"/>
      <c r="Q517" s="92"/>
      <c r="R517" s="92"/>
      <c r="S517" s="92"/>
      <c r="T517" s="92"/>
      <c r="U517" s="92"/>
      <c r="V517" s="92"/>
      <c r="W517" s="92"/>
    </row>
    <row r="518" spans="16:23" ht="15.75" customHeight="1" x14ac:dyDescent="0.2">
      <c r="P518" s="92"/>
      <c r="Q518" s="92"/>
      <c r="R518" s="92"/>
      <c r="S518" s="92"/>
      <c r="T518" s="92"/>
      <c r="U518" s="92"/>
      <c r="V518" s="92"/>
      <c r="W518" s="92"/>
    </row>
    <row r="519" spans="16:23" ht="15.75" customHeight="1" x14ac:dyDescent="0.2">
      <c r="P519" s="92"/>
      <c r="Q519" s="92"/>
      <c r="R519" s="92"/>
      <c r="S519" s="92"/>
      <c r="T519" s="92"/>
      <c r="U519" s="92"/>
      <c r="V519" s="92"/>
      <c r="W519" s="92"/>
    </row>
    <row r="520" spans="16:23" ht="15.75" customHeight="1" x14ac:dyDescent="0.2">
      <c r="P520" s="92"/>
      <c r="Q520" s="92"/>
      <c r="R520" s="92"/>
      <c r="S520" s="92"/>
      <c r="T520" s="92"/>
      <c r="U520" s="92"/>
      <c r="V520" s="92"/>
      <c r="W520" s="92"/>
    </row>
    <row r="521" spans="16:23" ht="15.75" customHeight="1" x14ac:dyDescent="0.2">
      <c r="P521" s="92"/>
      <c r="Q521" s="92"/>
      <c r="R521" s="92"/>
      <c r="S521" s="92"/>
      <c r="T521" s="92"/>
      <c r="U521" s="92"/>
      <c r="V521" s="92"/>
      <c r="W521" s="92"/>
    </row>
    <row r="522" spans="16:23" ht="15.75" customHeight="1" x14ac:dyDescent="0.2">
      <c r="P522" s="92"/>
      <c r="Q522" s="92"/>
      <c r="R522" s="92"/>
      <c r="S522" s="92"/>
      <c r="T522" s="92"/>
      <c r="U522" s="92"/>
      <c r="V522" s="92"/>
      <c r="W522" s="92"/>
    </row>
    <row r="523" spans="16:23" ht="15.75" customHeight="1" x14ac:dyDescent="0.2">
      <c r="P523" s="92"/>
      <c r="Q523" s="92"/>
      <c r="R523" s="92"/>
      <c r="S523" s="92"/>
      <c r="T523" s="92"/>
      <c r="U523" s="92"/>
      <c r="V523" s="92"/>
      <c r="W523" s="92"/>
    </row>
    <row r="524" spans="16:23" ht="15.75" customHeight="1" x14ac:dyDescent="0.2">
      <c r="P524" s="92"/>
      <c r="Q524" s="92"/>
      <c r="R524" s="92"/>
      <c r="S524" s="92"/>
      <c r="T524" s="92"/>
      <c r="U524" s="92"/>
      <c r="V524" s="92"/>
      <c r="W524" s="92"/>
    </row>
    <row r="525" spans="16:23" ht="15.75" customHeight="1" x14ac:dyDescent="0.2">
      <c r="P525" s="92"/>
      <c r="Q525" s="92"/>
      <c r="R525" s="92"/>
      <c r="S525" s="92"/>
      <c r="T525" s="92"/>
      <c r="U525" s="92"/>
      <c r="V525" s="92"/>
      <c r="W525" s="92"/>
    </row>
    <row r="526" spans="16:23" ht="15.75" customHeight="1" x14ac:dyDescent="0.2">
      <c r="P526" s="92"/>
      <c r="Q526" s="92"/>
      <c r="R526" s="92"/>
      <c r="S526" s="92"/>
      <c r="T526" s="92"/>
      <c r="U526" s="92"/>
      <c r="V526" s="92"/>
      <c r="W526" s="92"/>
    </row>
    <row r="527" spans="16:23" ht="15.75" customHeight="1" x14ac:dyDescent="0.2">
      <c r="P527" s="92"/>
      <c r="Q527" s="92"/>
      <c r="R527" s="92"/>
      <c r="S527" s="92"/>
      <c r="T527" s="92"/>
      <c r="U527" s="92"/>
      <c r="V527" s="92"/>
      <c r="W527" s="92"/>
    </row>
    <row r="528" spans="16:23" ht="15.75" customHeight="1" x14ac:dyDescent="0.2">
      <c r="P528" s="92"/>
      <c r="Q528" s="92"/>
      <c r="R528" s="92"/>
      <c r="S528" s="92"/>
      <c r="T528" s="92"/>
      <c r="U528" s="92"/>
      <c r="V528" s="92"/>
      <c r="W528" s="92"/>
    </row>
    <row r="529" spans="16:23" ht="15.75" customHeight="1" x14ac:dyDescent="0.2">
      <c r="P529" s="92"/>
      <c r="Q529" s="92"/>
      <c r="R529" s="92"/>
      <c r="S529" s="92"/>
      <c r="T529" s="92"/>
      <c r="U529" s="92"/>
      <c r="V529" s="92"/>
      <c r="W529" s="92"/>
    </row>
    <row r="530" spans="16:23" ht="15.75" customHeight="1" x14ac:dyDescent="0.2">
      <c r="P530" s="92"/>
      <c r="Q530" s="92"/>
      <c r="R530" s="92"/>
      <c r="S530" s="92"/>
      <c r="T530" s="92"/>
      <c r="U530" s="92"/>
      <c r="V530" s="92"/>
      <c r="W530" s="92"/>
    </row>
    <row r="531" spans="16:23" ht="15.75" customHeight="1" x14ac:dyDescent="0.2">
      <c r="P531" s="92"/>
      <c r="Q531" s="92"/>
      <c r="R531" s="92"/>
      <c r="S531" s="92"/>
      <c r="T531" s="92"/>
      <c r="U531" s="92"/>
      <c r="V531" s="92"/>
      <c r="W531" s="92"/>
    </row>
    <row r="532" spans="16:23" ht="15.75" customHeight="1" x14ac:dyDescent="0.2">
      <c r="P532" s="92"/>
      <c r="Q532" s="92"/>
      <c r="R532" s="92"/>
      <c r="S532" s="92"/>
      <c r="T532" s="92"/>
      <c r="U532" s="92"/>
      <c r="V532" s="92"/>
      <c r="W532" s="92"/>
    </row>
    <row r="533" spans="16:23" ht="15.75" customHeight="1" x14ac:dyDescent="0.2">
      <c r="P533" s="92"/>
      <c r="Q533" s="92"/>
      <c r="R533" s="92"/>
      <c r="S533" s="92"/>
      <c r="T533" s="92"/>
      <c r="U533" s="92"/>
      <c r="V533" s="92"/>
      <c r="W533" s="92"/>
    </row>
    <row r="534" spans="16:23" ht="15.75" customHeight="1" x14ac:dyDescent="0.2">
      <c r="P534" s="92"/>
      <c r="Q534" s="92"/>
      <c r="R534" s="92"/>
      <c r="S534" s="92"/>
      <c r="T534" s="92"/>
      <c r="U534" s="92"/>
      <c r="V534" s="92"/>
      <c r="W534" s="92"/>
    </row>
    <row r="535" spans="16:23" ht="15.75" customHeight="1" x14ac:dyDescent="0.2">
      <c r="P535" s="92"/>
      <c r="Q535" s="92"/>
      <c r="R535" s="92"/>
      <c r="S535" s="92"/>
      <c r="T535" s="92"/>
      <c r="U535" s="92"/>
      <c r="V535" s="92"/>
      <c r="W535" s="92"/>
    </row>
    <row r="536" spans="16:23" ht="15.75" customHeight="1" x14ac:dyDescent="0.2">
      <c r="P536" s="92"/>
      <c r="Q536" s="92"/>
      <c r="R536" s="92"/>
      <c r="S536" s="92"/>
      <c r="T536" s="92"/>
      <c r="U536" s="92"/>
      <c r="V536" s="92"/>
      <c r="W536" s="92"/>
    </row>
    <row r="537" spans="16:23" ht="15.75" customHeight="1" x14ac:dyDescent="0.2">
      <c r="P537" s="92"/>
      <c r="Q537" s="92"/>
      <c r="R537" s="92"/>
      <c r="S537" s="92"/>
      <c r="T537" s="92"/>
      <c r="U537" s="92"/>
      <c r="V537" s="92"/>
      <c r="W537" s="92"/>
    </row>
    <row r="538" spans="16:23" ht="15.75" customHeight="1" x14ac:dyDescent="0.2">
      <c r="P538" s="92"/>
      <c r="Q538" s="92"/>
      <c r="R538" s="92"/>
      <c r="S538" s="92"/>
      <c r="T538" s="92"/>
      <c r="U538" s="92"/>
      <c r="V538" s="92"/>
      <c r="W538" s="92"/>
    </row>
    <row r="539" spans="16:23" ht="15.75" customHeight="1" x14ac:dyDescent="0.2">
      <c r="P539" s="92"/>
      <c r="Q539" s="92"/>
      <c r="R539" s="92"/>
      <c r="S539" s="92"/>
      <c r="T539" s="92"/>
      <c r="U539" s="92"/>
      <c r="V539" s="92"/>
      <c r="W539" s="92"/>
    </row>
    <row r="540" spans="16:23" ht="15.75" customHeight="1" x14ac:dyDescent="0.2">
      <c r="P540" s="92"/>
      <c r="Q540" s="92"/>
      <c r="R540" s="92"/>
      <c r="S540" s="92"/>
      <c r="T540" s="92"/>
      <c r="U540" s="92"/>
      <c r="V540" s="92"/>
      <c r="W540" s="92"/>
    </row>
    <row r="541" spans="16:23" ht="15.75" customHeight="1" x14ac:dyDescent="0.2">
      <c r="P541" s="92"/>
      <c r="Q541" s="92"/>
      <c r="R541" s="92"/>
      <c r="S541" s="92"/>
      <c r="T541" s="92"/>
      <c r="U541" s="92"/>
      <c r="V541" s="92"/>
      <c r="W541" s="92"/>
    </row>
    <row r="542" spans="16:23" ht="15.75" customHeight="1" x14ac:dyDescent="0.2">
      <c r="P542" s="92"/>
      <c r="Q542" s="92"/>
      <c r="R542" s="92"/>
      <c r="S542" s="92"/>
      <c r="T542" s="92"/>
      <c r="U542" s="92"/>
      <c r="V542" s="92"/>
      <c r="W542" s="92"/>
    </row>
    <row r="543" spans="16:23" ht="15.75" customHeight="1" x14ac:dyDescent="0.2">
      <c r="P543" s="92"/>
      <c r="Q543" s="92"/>
      <c r="R543" s="92"/>
      <c r="S543" s="92"/>
      <c r="T543" s="92"/>
      <c r="U543" s="92"/>
      <c r="V543" s="92"/>
      <c r="W543" s="92"/>
    </row>
    <row r="544" spans="16:23" ht="15.75" customHeight="1" x14ac:dyDescent="0.2">
      <c r="P544" s="92"/>
      <c r="Q544" s="92"/>
      <c r="R544" s="92"/>
      <c r="S544" s="92"/>
      <c r="T544" s="92"/>
      <c r="U544" s="92"/>
      <c r="V544" s="92"/>
      <c r="W544" s="92"/>
    </row>
    <row r="545" spans="16:23" ht="15.75" customHeight="1" x14ac:dyDescent="0.2">
      <c r="P545" s="92"/>
      <c r="Q545" s="92"/>
      <c r="R545" s="92"/>
      <c r="S545" s="92"/>
      <c r="T545" s="92"/>
      <c r="U545" s="92"/>
      <c r="V545" s="92"/>
      <c r="W545" s="92"/>
    </row>
    <row r="546" spans="16:23" ht="15.75" customHeight="1" x14ac:dyDescent="0.2">
      <c r="P546" s="92"/>
      <c r="Q546" s="92"/>
      <c r="R546" s="92"/>
      <c r="S546" s="92"/>
      <c r="T546" s="92"/>
      <c r="U546" s="92"/>
      <c r="V546" s="92"/>
      <c r="W546" s="92"/>
    </row>
    <row r="547" spans="16:23" ht="15.75" customHeight="1" x14ac:dyDescent="0.2">
      <c r="P547" s="92"/>
      <c r="Q547" s="92"/>
      <c r="R547" s="92"/>
      <c r="S547" s="92"/>
      <c r="T547" s="92"/>
      <c r="U547" s="92"/>
      <c r="V547" s="92"/>
      <c r="W547" s="92"/>
    </row>
    <row r="548" spans="16:23" ht="15.75" customHeight="1" x14ac:dyDescent="0.2">
      <c r="P548" s="92"/>
      <c r="Q548" s="92"/>
      <c r="R548" s="92"/>
      <c r="S548" s="92"/>
      <c r="T548" s="92"/>
      <c r="U548" s="92"/>
      <c r="V548" s="92"/>
      <c r="W548" s="92"/>
    </row>
    <row r="549" spans="16:23" ht="15.75" customHeight="1" x14ac:dyDescent="0.2">
      <c r="P549" s="92"/>
      <c r="Q549" s="92"/>
      <c r="R549" s="92"/>
      <c r="S549" s="92"/>
      <c r="T549" s="92"/>
      <c r="U549" s="92"/>
      <c r="V549" s="92"/>
      <c r="W549" s="92"/>
    </row>
    <row r="550" spans="16:23" ht="15.75" customHeight="1" x14ac:dyDescent="0.2">
      <c r="P550" s="92"/>
      <c r="Q550" s="92"/>
      <c r="R550" s="92"/>
      <c r="S550" s="92"/>
      <c r="T550" s="92"/>
      <c r="U550" s="92"/>
      <c r="V550" s="92"/>
      <c r="W550" s="92"/>
    </row>
    <row r="551" spans="16:23" ht="15.75" customHeight="1" x14ac:dyDescent="0.2">
      <c r="P551" s="92"/>
      <c r="Q551" s="92"/>
      <c r="R551" s="92"/>
      <c r="S551" s="92"/>
      <c r="T551" s="92"/>
      <c r="U551" s="92"/>
      <c r="V551" s="92"/>
      <c r="W551" s="92"/>
    </row>
    <row r="552" spans="16:23" ht="15.75" customHeight="1" x14ac:dyDescent="0.2">
      <c r="P552" s="92"/>
      <c r="Q552" s="92"/>
      <c r="R552" s="92"/>
      <c r="S552" s="92"/>
      <c r="T552" s="92"/>
      <c r="U552" s="92"/>
      <c r="V552" s="92"/>
      <c r="W552" s="92"/>
    </row>
    <row r="553" spans="16:23" ht="15.75" customHeight="1" x14ac:dyDescent="0.2">
      <c r="P553" s="92"/>
      <c r="Q553" s="92"/>
      <c r="R553" s="92"/>
      <c r="S553" s="92"/>
      <c r="T553" s="92"/>
      <c r="U553" s="92"/>
      <c r="V553" s="92"/>
      <c r="W553" s="92"/>
    </row>
    <row r="554" spans="16:23" ht="15.75" customHeight="1" x14ac:dyDescent="0.2">
      <c r="P554" s="92"/>
      <c r="Q554" s="92"/>
      <c r="R554" s="92"/>
      <c r="S554" s="92"/>
      <c r="T554" s="92"/>
      <c r="U554" s="92"/>
      <c r="V554" s="92"/>
      <c r="W554" s="92"/>
    </row>
    <row r="555" spans="16:23" ht="15.75" customHeight="1" x14ac:dyDescent="0.2">
      <c r="P555" s="92"/>
      <c r="Q555" s="92"/>
      <c r="R555" s="92"/>
      <c r="S555" s="92"/>
      <c r="T555" s="92"/>
      <c r="U555" s="92"/>
      <c r="V555" s="92"/>
      <c r="W555" s="92"/>
    </row>
    <row r="556" spans="16:23" ht="15.75" customHeight="1" x14ac:dyDescent="0.2">
      <c r="P556" s="92"/>
      <c r="Q556" s="92"/>
      <c r="R556" s="92"/>
      <c r="S556" s="92"/>
      <c r="T556" s="92"/>
      <c r="U556" s="92"/>
      <c r="V556" s="92"/>
      <c r="W556" s="92"/>
    </row>
    <row r="557" spans="16:23" ht="15.75" customHeight="1" x14ac:dyDescent="0.2">
      <c r="P557" s="92"/>
      <c r="Q557" s="92"/>
      <c r="R557" s="92"/>
      <c r="S557" s="92"/>
      <c r="T557" s="92"/>
      <c r="U557" s="92"/>
      <c r="V557" s="92"/>
      <c r="W557" s="92"/>
    </row>
    <row r="558" spans="16:23" ht="15.75" customHeight="1" x14ac:dyDescent="0.2">
      <c r="P558" s="92"/>
      <c r="Q558" s="92"/>
      <c r="R558" s="92"/>
      <c r="S558" s="92"/>
      <c r="T558" s="92"/>
      <c r="U558" s="92"/>
      <c r="V558" s="92"/>
      <c r="W558" s="92"/>
    </row>
    <row r="559" spans="16:23" ht="15.75" customHeight="1" x14ac:dyDescent="0.2">
      <c r="P559" s="92"/>
      <c r="Q559" s="92"/>
      <c r="R559" s="92"/>
      <c r="S559" s="92"/>
      <c r="T559" s="92"/>
      <c r="U559" s="92"/>
      <c r="V559" s="92"/>
      <c r="W559" s="92"/>
    </row>
    <row r="560" spans="16:23" ht="15.75" customHeight="1" x14ac:dyDescent="0.2">
      <c r="P560" s="92"/>
      <c r="Q560" s="92"/>
      <c r="R560" s="92"/>
      <c r="S560" s="92"/>
      <c r="T560" s="92"/>
      <c r="U560" s="92"/>
      <c r="V560" s="92"/>
      <c r="W560" s="92"/>
    </row>
    <row r="561" spans="16:23" ht="15.75" customHeight="1" x14ac:dyDescent="0.2">
      <c r="P561" s="92"/>
      <c r="Q561" s="92"/>
      <c r="R561" s="92"/>
      <c r="S561" s="92"/>
      <c r="T561" s="92"/>
      <c r="U561" s="92"/>
      <c r="V561" s="92"/>
      <c r="W561" s="92"/>
    </row>
    <row r="562" spans="16:23" ht="15.75" customHeight="1" x14ac:dyDescent="0.2">
      <c r="P562" s="92"/>
      <c r="Q562" s="92"/>
      <c r="R562" s="92"/>
      <c r="S562" s="92"/>
      <c r="T562" s="92"/>
      <c r="U562" s="92"/>
      <c r="V562" s="92"/>
      <c r="W562" s="92"/>
    </row>
    <row r="563" spans="16:23" ht="15.75" customHeight="1" x14ac:dyDescent="0.2">
      <c r="P563" s="92"/>
      <c r="Q563" s="92"/>
      <c r="R563" s="92"/>
      <c r="S563" s="92"/>
      <c r="T563" s="92"/>
      <c r="U563" s="92"/>
      <c r="V563" s="92"/>
      <c r="W563" s="92"/>
    </row>
    <row r="564" spans="16:23" ht="15.75" customHeight="1" x14ac:dyDescent="0.2">
      <c r="P564" s="92"/>
      <c r="Q564" s="92"/>
      <c r="R564" s="92"/>
      <c r="S564" s="92"/>
      <c r="T564" s="92"/>
      <c r="U564" s="92"/>
      <c r="V564" s="92"/>
      <c r="W564" s="92"/>
    </row>
    <row r="565" spans="16:23" ht="15.75" customHeight="1" x14ac:dyDescent="0.2">
      <c r="P565" s="92"/>
      <c r="Q565" s="92"/>
      <c r="R565" s="92"/>
      <c r="S565" s="92"/>
      <c r="T565" s="92"/>
      <c r="U565" s="92"/>
      <c r="V565" s="92"/>
      <c r="W565" s="92"/>
    </row>
    <row r="566" spans="16:23" ht="15.75" customHeight="1" x14ac:dyDescent="0.2">
      <c r="P566" s="92"/>
      <c r="Q566" s="92"/>
      <c r="R566" s="92"/>
      <c r="S566" s="92"/>
      <c r="T566" s="92"/>
      <c r="U566" s="92"/>
      <c r="V566" s="92"/>
      <c r="W566" s="92"/>
    </row>
    <row r="567" spans="16:23" ht="15.75" customHeight="1" x14ac:dyDescent="0.2">
      <c r="P567" s="92"/>
      <c r="Q567" s="92"/>
      <c r="R567" s="92"/>
      <c r="S567" s="92"/>
      <c r="T567" s="92"/>
      <c r="U567" s="92"/>
      <c r="V567" s="92"/>
      <c r="W567" s="92"/>
    </row>
    <row r="568" spans="16:23" ht="15.75" customHeight="1" x14ac:dyDescent="0.2">
      <c r="P568" s="92"/>
      <c r="Q568" s="92"/>
      <c r="R568" s="92"/>
      <c r="S568" s="92"/>
      <c r="T568" s="92"/>
      <c r="U568" s="92"/>
      <c r="V568" s="92"/>
      <c r="W568" s="92"/>
    </row>
    <row r="569" spans="16:23" ht="15.75" customHeight="1" x14ac:dyDescent="0.2">
      <c r="P569" s="92"/>
      <c r="Q569" s="92"/>
      <c r="R569" s="92"/>
      <c r="S569" s="92"/>
      <c r="T569" s="92"/>
      <c r="U569" s="92"/>
      <c r="V569" s="92"/>
      <c r="W569" s="92"/>
    </row>
    <row r="570" spans="16:23" ht="15.75" customHeight="1" x14ac:dyDescent="0.2">
      <c r="P570" s="92"/>
      <c r="Q570" s="92"/>
      <c r="R570" s="92"/>
      <c r="S570" s="92"/>
      <c r="T570" s="92"/>
      <c r="U570" s="92"/>
      <c r="V570" s="92"/>
      <c r="W570" s="92"/>
    </row>
    <row r="571" spans="16:23" ht="15.75" customHeight="1" x14ac:dyDescent="0.2">
      <c r="P571" s="92"/>
      <c r="Q571" s="92"/>
      <c r="R571" s="92"/>
      <c r="S571" s="92"/>
      <c r="T571" s="92"/>
      <c r="U571" s="92"/>
      <c r="V571" s="92"/>
      <c r="W571" s="92"/>
    </row>
    <row r="572" spans="16:23" ht="15.75" customHeight="1" x14ac:dyDescent="0.2">
      <c r="P572" s="92"/>
      <c r="Q572" s="92"/>
      <c r="R572" s="92"/>
      <c r="S572" s="92"/>
      <c r="T572" s="92"/>
      <c r="U572" s="92"/>
      <c r="V572" s="92"/>
      <c r="W572" s="92"/>
    </row>
    <row r="573" spans="16:23" ht="15.75" customHeight="1" x14ac:dyDescent="0.2">
      <c r="P573" s="92"/>
      <c r="Q573" s="92"/>
      <c r="R573" s="92"/>
      <c r="S573" s="92"/>
      <c r="T573" s="92"/>
      <c r="U573" s="92"/>
      <c r="V573" s="92"/>
      <c r="W573" s="92"/>
    </row>
    <row r="574" spans="16:23" ht="15.75" customHeight="1" x14ac:dyDescent="0.2">
      <c r="P574" s="92"/>
      <c r="Q574" s="92"/>
      <c r="R574" s="92"/>
      <c r="S574" s="92"/>
      <c r="T574" s="92"/>
      <c r="U574" s="92"/>
      <c r="V574" s="92"/>
      <c r="W574" s="92"/>
    </row>
    <row r="575" spans="16:23" ht="15.75" customHeight="1" x14ac:dyDescent="0.2">
      <c r="P575" s="92"/>
      <c r="Q575" s="92"/>
      <c r="R575" s="92"/>
      <c r="S575" s="92"/>
      <c r="T575" s="92"/>
      <c r="U575" s="92"/>
      <c r="V575" s="92"/>
      <c r="W575" s="92"/>
    </row>
    <row r="576" spans="16:23" ht="15.75" customHeight="1" x14ac:dyDescent="0.2">
      <c r="P576" s="92"/>
      <c r="Q576" s="92"/>
      <c r="R576" s="92"/>
      <c r="S576" s="92"/>
      <c r="T576" s="92"/>
      <c r="U576" s="92"/>
      <c r="V576" s="92"/>
      <c r="W576" s="92"/>
    </row>
    <row r="577" spans="16:23" ht="15.75" customHeight="1" x14ac:dyDescent="0.2">
      <c r="P577" s="92"/>
      <c r="Q577" s="92"/>
      <c r="R577" s="92"/>
      <c r="S577" s="92"/>
      <c r="T577" s="92"/>
      <c r="U577" s="92"/>
      <c r="V577" s="92"/>
      <c r="W577" s="92"/>
    </row>
    <row r="578" spans="16:23" ht="15.75" customHeight="1" x14ac:dyDescent="0.2">
      <c r="P578" s="92"/>
      <c r="Q578" s="92"/>
      <c r="R578" s="92"/>
      <c r="S578" s="92"/>
      <c r="T578" s="92"/>
      <c r="U578" s="92"/>
      <c r="V578" s="92"/>
      <c r="W578" s="92"/>
    </row>
    <row r="579" spans="16:23" ht="15.75" customHeight="1" x14ac:dyDescent="0.2">
      <c r="P579" s="92"/>
      <c r="Q579" s="92"/>
      <c r="R579" s="92"/>
      <c r="S579" s="92"/>
      <c r="T579" s="92"/>
      <c r="U579" s="92"/>
      <c r="V579" s="92"/>
      <c r="W579" s="92"/>
    </row>
    <row r="580" spans="16:23" ht="15.75" customHeight="1" x14ac:dyDescent="0.2">
      <c r="P580" s="92"/>
      <c r="Q580" s="92"/>
      <c r="R580" s="92"/>
      <c r="S580" s="92"/>
      <c r="T580" s="92"/>
      <c r="U580" s="92"/>
      <c r="V580" s="92"/>
      <c r="W580" s="92"/>
    </row>
    <row r="581" spans="16:23" ht="15.75" customHeight="1" x14ac:dyDescent="0.2">
      <c r="P581" s="92"/>
      <c r="Q581" s="92"/>
      <c r="R581" s="92"/>
      <c r="S581" s="92"/>
      <c r="T581" s="92"/>
      <c r="U581" s="92"/>
      <c r="V581" s="92"/>
      <c r="W581" s="92"/>
    </row>
    <row r="582" spans="16:23" ht="15.75" customHeight="1" x14ac:dyDescent="0.2">
      <c r="P582" s="92"/>
      <c r="Q582" s="92"/>
      <c r="R582" s="92"/>
      <c r="S582" s="92"/>
      <c r="T582" s="92"/>
      <c r="U582" s="92"/>
      <c r="V582" s="92"/>
      <c r="W582" s="92"/>
    </row>
    <row r="583" spans="16:23" ht="15.75" customHeight="1" x14ac:dyDescent="0.2">
      <c r="P583" s="92"/>
      <c r="Q583" s="92"/>
      <c r="R583" s="92"/>
      <c r="S583" s="92"/>
      <c r="T583" s="92"/>
      <c r="U583" s="92"/>
      <c r="V583" s="92"/>
      <c r="W583" s="92"/>
    </row>
    <row r="584" spans="16:23" ht="15.75" customHeight="1" x14ac:dyDescent="0.2">
      <c r="P584" s="92"/>
      <c r="Q584" s="92"/>
      <c r="R584" s="92"/>
      <c r="S584" s="92"/>
      <c r="T584" s="92"/>
      <c r="U584" s="92"/>
      <c r="V584" s="92"/>
      <c r="W584" s="92"/>
    </row>
    <row r="585" spans="16:23" ht="15.75" customHeight="1" x14ac:dyDescent="0.2">
      <c r="P585" s="92"/>
      <c r="Q585" s="92"/>
      <c r="R585" s="92"/>
      <c r="S585" s="92"/>
      <c r="T585" s="92"/>
      <c r="U585" s="92"/>
      <c r="V585" s="92"/>
      <c r="W585" s="92"/>
    </row>
    <row r="586" spans="16:23" ht="15.75" customHeight="1" x14ac:dyDescent="0.2">
      <c r="P586" s="92"/>
      <c r="Q586" s="92"/>
      <c r="R586" s="92"/>
      <c r="S586" s="92"/>
      <c r="T586" s="92"/>
      <c r="U586" s="92"/>
      <c r="V586" s="92"/>
      <c r="W586" s="92"/>
    </row>
    <row r="587" spans="16:23" ht="15.75" customHeight="1" x14ac:dyDescent="0.2">
      <c r="P587" s="92"/>
      <c r="Q587" s="92"/>
      <c r="R587" s="92"/>
      <c r="S587" s="92"/>
      <c r="T587" s="92"/>
      <c r="U587" s="92"/>
      <c r="V587" s="92"/>
      <c r="W587" s="92"/>
    </row>
    <row r="588" spans="16:23" ht="15.75" customHeight="1" x14ac:dyDescent="0.2">
      <c r="P588" s="92"/>
      <c r="Q588" s="92"/>
      <c r="R588" s="92"/>
      <c r="S588" s="92"/>
      <c r="T588" s="92"/>
      <c r="U588" s="92"/>
      <c r="V588" s="92"/>
      <c r="W588" s="92"/>
    </row>
    <row r="589" spans="16:23" ht="15.75" customHeight="1" x14ac:dyDescent="0.2">
      <c r="P589" s="92"/>
      <c r="Q589" s="92"/>
      <c r="R589" s="92"/>
      <c r="S589" s="92"/>
      <c r="T589" s="92"/>
      <c r="U589" s="92"/>
      <c r="V589" s="92"/>
      <c r="W589" s="92"/>
    </row>
    <row r="590" spans="16:23" ht="15.75" customHeight="1" x14ac:dyDescent="0.2">
      <c r="P590" s="92"/>
      <c r="Q590" s="92"/>
      <c r="R590" s="92"/>
      <c r="S590" s="92"/>
      <c r="T590" s="92"/>
      <c r="U590" s="92"/>
      <c r="V590" s="92"/>
      <c r="W590" s="92"/>
    </row>
    <row r="591" spans="16:23" ht="15.75" customHeight="1" x14ac:dyDescent="0.2">
      <c r="P591" s="92"/>
      <c r="Q591" s="92"/>
      <c r="R591" s="92"/>
      <c r="S591" s="92"/>
      <c r="T591" s="92"/>
      <c r="U591" s="92"/>
      <c r="V591" s="92"/>
      <c r="W591" s="92"/>
    </row>
    <row r="592" spans="16:23" ht="15.75" customHeight="1" x14ac:dyDescent="0.2">
      <c r="P592" s="92"/>
      <c r="Q592" s="92"/>
      <c r="R592" s="92"/>
      <c r="S592" s="92"/>
      <c r="T592" s="92"/>
      <c r="U592" s="92"/>
      <c r="V592" s="92"/>
      <c r="W592" s="92"/>
    </row>
    <row r="593" spans="16:23" ht="15.75" customHeight="1" x14ac:dyDescent="0.2">
      <c r="P593" s="92"/>
      <c r="Q593" s="92"/>
      <c r="R593" s="92"/>
      <c r="S593" s="92"/>
      <c r="T593" s="92"/>
      <c r="U593" s="92"/>
      <c r="V593" s="92"/>
      <c r="W593" s="92"/>
    </row>
    <row r="594" spans="16:23" ht="15.75" customHeight="1" x14ac:dyDescent="0.2">
      <c r="P594" s="92"/>
      <c r="Q594" s="92"/>
      <c r="R594" s="92"/>
      <c r="S594" s="92"/>
      <c r="T594" s="92"/>
      <c r="U594" s="92"/>
      <c r="V594" s="92"/>
      <c r="W594" s="92"/>
    </row>
    <row r="595" spans="16:23" ht="15.75" customHeight="1" x14ac:dyDescent="0.2">
      <c r="P595" s="92"/>
      <c r="Q595" s="92"/>
      <c r="R595" s="92"/>
      <c r="S595" s="92"/>
      <c r="T595" s="92"/>
      <c r="U595" s="92"/>
      <c r="V595" s="92"/>
      <c r="W595" s="92"/>
    </row>
    <row r="596" spans="16:23" ht="15.75" customHeight="1" x14ac:dyDescent="0.2">
      <c r="P596" s="92"/>
      <c r="Q596" s="92"/>
      <c r="R596" s="92"/>
      <c r="S596" s="92"/>
      <c r="T596" s="92"/>
      <c r="U596" s="92"/>
      <c r="V596" s="92"/>
      <c r="W596" s="92"/>
    </row>
    <row r="597" spans="16:23" ht="15.75" customHeight="1" x14ac:dyDescent="0.2">
      <c r="P597" s="92"/>
      <c r="Q597" s="92"/>
      <c r="R597" s="92"/>
      <c r="S597" s="92"/>
      <c r="T597" s="92"/>
      <c r="U597" s="92"/>
      <c r="V597" s="92"/>
      <c r="W597" s="92"/>
    </row>
    <row r="598" spans="16:23" ht="15.75" customHeight="1" x14ac:dyDescent="0.2">
      <c r="P598" s="92"/>
      <c r="Q598" s="92"/>
      <c r="R598" s="92"/>
      <c r="S598" s="92"/>
      <c r="T598" s="92"/>
      <c r="U598" s="92"/>
      <c r="V598" s="92"/>
      <c r="W598" s="92"/>
    </row>
    <row r="599" spans="16:23" ht="15.75" customHeight="1" x14ac:dyDescent="0.2">
      <c r="P599" s="92"/>
      <c r="Q599" s="92"/>
      <c r="R599" s="92"/>
      <c r="S599" s="92"/>
      <c r="T599" s="92"/>
      <c r="U599" s="92"/>
      <c r="V599" s="92"/>
      <c r="W599" s="92"/>
    </row>
    <row r="600" spans="16:23" ht="15.75" customHeight="1" x14ac:dyDescent="0.2">
      <c r="P600" s="92"/>
      <c r="Q600" s="92"/>
      <c r="R600" s="92"/>
      <c r="S600" s="92"/>
      <c r="T600" s="92"/>
      <c r="U600" s="92"/>
      <c r="V600" s="92"/>
      <c r="W600" s="92"/>
    </row>
    <row r="601" spans="16:23" ht="15.75" customHeight="1" x14ac:dyDescent="0.2">
      <c r="P601" s="92"/>
      <c r="Q601" s="92"/>
      <c r="R601" s="92"/>
      <c r="S601" s="92"/>
      <c r="T601" s="92"/>
      <c r="U601" s="92"/>
      <c r="V601" s="92"/>
      <c r="W601" s="92"/>
    </row>
    <row r="602" spans="16:23" ht="15.75" customHeight="1" x14ac:dyDescent="0.2">
      <c r="P602" s="92"/>
      <c r="Q602" s="92"/>
      <c r="R602" s="92"/>
      <c r="S602" s="92"/>
      <c r="T602" s="92"/>
      <c r="U602" s="92"/>
      <c r="V602" s="92"/>
      <c r="W602" s="92"/>
    </row>
    <row r="603" spans="16:23" ht="15.75" customHeight="1" x14ac:dyDescent="0.2">
      <c r="P603" s="92"/>
      <c r="Q603" s="92"/>
      <c r="R603" s="92"/>
      <c r="S603" s="92"/>
      <c r="T603" s="92"/>
      <c r="U603" s="92"/>
      <c r="V603" s="92"/>
      <c r="W603" s="92"/>
    </row>
    <row r="604" spans="16:23" ht="15.75" customHeight="1" x14ac:dyDescent="0.2">
      <c r="P604" s="92"/>
      <c r="Q604" s="92"/>
      <c r="R604" s="92"/>
      <c r="S604" s="92"/>
      <c r="T604" s="92"/>
      <c r="U604" s="92"/>
      <c r="V604" s="92"/>
      <c r="W604" s="92"/>
    </row>
    <row r="605" spans="16:23" ht="15.75" customHeight="1" x14ac:dyDescent="0.2">
      <c r="P605" s="92"/>
      <c r="Q605" s="92"/>
      <c r="R605" s="92"/>
      <c r="S605" s="92"/>
      <c r="T605" s="92"/>
      <c r="U605" s="92"/>
      <c r="V605" s="92"/>
      <c r="W605" s="92"/>
    </row>
    <row r="606" spans="16:23" ht="15.75" customHeight="1" x14ac:dyDescent="0.2">
      <c r="P606" s="92"/>
      <c r="Q606" s="92"/>
      <c r="R606" s="92"/>
      <c r="S606" s="92"/>
      <c r="T606" s="92"/>
      <c r="U606" s="92"/>
      <c r="V606" s="92"/>
      <c r="W606" s="92"/>
    </row>
    <row r="607" spans="16:23" ht="15.75" customHeight="1" x14ac:dyDescent="0.2">
      <c r="P607" s="92"/>
      <c r="Q607" s="92"/>
      <c r="R607" s="92"/>
      <c r="S607" s="92"/>
      <c r="T607" s="92"/>
      <c r="U607" s="92"/>
      <c r="V607" s="92"/>
      <c r="W607" s="92"/>
    </row>
    <row r="608" spans="16:23" ht="15.75" customHeight="1" x14ac:dyDescent="0.2">
      <c r="P608" s="92"/>
      <c r="Q608" s="92"/>
      <c r="R608" s="92"/>
      <c r="S608" s="92"/>
      <c r="T608" s="92"/>
      <c r="U608" s="92"/>
      <c r="V608" s="92"/>
      <c r="W608" s="92"/>
    </row>
    <row r="609" spans="16:23" ht="15.75" customHeight="1" x14ac:dyDescent="0.2">
      <c r="P609" s="92"/>
      <c r="Q609" s="92"/>
      <c r="R609" s="92"/>
      <c r="S609" s="92"/>
      <c r="T609" s="92"/>
      <c r="U609" s="92"/>
      <c r="V609" s="92"/>
      <c r="W609" s="92"/>
    </row>
    <row r="610" spans="16:23" ht="15.75" customHeight="1" x14ac:dyDescent="0.2">
      <c r="P610" s="92"/>
      <c r="Q610" s="92"/>
      <c r="R610" s="92"/>
      <c r="S610" s="92"/>
      <c r="T610" s="92"/>
      <c r="U610" s="92"/>
      <c r="V610" s="92"/>
      <c r="W610" s="92"/>
    </row>
    <row r="611" spans="16:23" ht="15.75" customHeight="1" x14ac:dyDescent="0.2">
      <c r="P611" s="92"/>
      <c r="Q611" s="92"/>
      <c r="R611" s="92"/>
      <c r="S611" s="92"/>
      <c r="T611" s="92"/>
      <c r="U611" s="92"/>
      <c r="V611" s="92"/>
      <c r="W611" s="92"/>
    </row>
    <row r="612" spans="16:23" ht="15.75" customHeight="1" x14ac:dyDescent="0.2">
      <c r="P612" s="92"/>
      <c r="Q612" s="92"/>
      <c r="R612" s="92"/>
      <c r="S612" s="92"/>
      <c r="T612" s="92"/>
      <c r="U612" s="92"/>
      <c r="V612" s="92"/>
      <c r="W612" s="92"/>
    </row>
    <row r="613" spans="16:23" ht="15.75" customHeight="1" x14ac:dyDescent="0.2">
      <c r="P613" s="92"/>
      <c r="Q613" s="92"/>
      <c r="R613" s="92"/>
      <c r="S613" s="92"/>
      <c r="T613" s="92"/>
      <c r="U613" s="92"/>
      <c r="V613" s="92"/>
      <c r="W613" s="92"/>
    </row>
    <row r="614" spans="16:23" ht="15.75" customHeight="1" x14ac:dyDescent="0.2">
      <c r="P614" s="92"/>
      <c r="Q614" s="92"/>
      <c r="R614" s="92"/>
      <c r="S614" s="92"/>
      <c r="T614" s="92"/>
      <c r="U614" s="92"/>
      <c r="V614" s="92"/>
      <c r="W614" s="92"/>
    </row>
    <row r="615" spans="16:23" ht="15.75" customHeight="1" x14ac:dyDescent="0.2">
      <c r="P615" s="92"/>
      <c r="Q615" s="92"/>
      <c r="R615" s="92"/>
      <c r="S615" s="92"/>
      <c r="T615" s="92"/>
      <c r="U615" s="92"/>
      <c r="V615" s="92"/>
      <c r="W615" s="92"/>
    </row>
    <row r="616" spans="16:23" ht="15.75" customHeight="1" x14ac:dyDescent="0.2">
      <c r="P616" s="92"/>
      <c r="Q616" s="92"/>
      <c r="R616" s="92"/>
      <c r="S616" s="92"/>
      <c r="T616" s="92"/>
      <c r="U616" s="92"/>
      <c r="V616" s="92"/>
      <c r="W616" s="92"/>
    </row>
    <row r="617" spans="16:23" ht="15.75" customHeight="1" x14ac:dyDescent="0.2">
      <c r="P617" s="92"/>
      <c r="Q617" s="92"/>
      <c r="R617" s="92"/>
      <c r="S617" s="92"/>
      <c r="T617" s="92"/>
      <c r="U617" s="92"/>
      <c r="V617" s="92"/>
      <c r="W617" s="92"/>
    </row>
    <row r="618" spans="16:23" ht="15.75" customHeight="1" x14ac:dyDescent="0.2">
      <c r="P618" s="92"/>
      <c r="Q618" s="92"/>
      <c r="R618" s="92"/>
      <c r="S618" s="92"/>
      <c r="T618" s="92"/>
      <c r="U618" s="92"/>
      <c r="V618" s="92"/>
      <c r="W618" s="92"/>
    </row>
    <row r="619" spans="16:23" ht="15.75" customHeight="1" x14ac:dyDescent="0.2">
      <c r="P619" s="92"/>
      <c r="Q619" s="92"/>
      <c r="R619" s="92"/>
      <c r="S619" s="92"/>
      <c r="T619" s="92"/>
      <c r="U619" s="92"/>
      <c r="V619" s="92"/>
      <c r="W619" s="92"/>
    </row>
    <row r="620" spans="16:23" ht="15.75" customHeight="1" x14ac:dyDescent="0.2">
      <c r="P620" s="92"/>
      <c r="Q620" s="92"/>
      <c r="R620" s="92"/>
      <c r="S620" s="92"/>
      <c r="T620" s="92"/>
      <c r="U620" s="92"/>
      <c r="V620" s="92"/>
      <c r="W620" s="92"/>
    </row>
    <row r="621" spans="16:23" ht="15.75" customHeight="1" x14ac:dyDescent="0.2">
      <c r="P621" s="92"/>
      <c r="Q621" s="92"/>
      <c r="R621" s="92"/>
      <c r="S621" s="92"/>
      <c r="T621" s="92"/>
      <c r="U621" s="92"/>
      <c r="V621" s="92"/>
      <c r="W621" s="92"/>
    </row>
    <row r="622" spans="16:23" ht="15.75" customHeight="1" x14ac:dyDescent="0.2">
      <c r="P622" s="92"/>
      <c r="Q622" s="92"/>
      <c r="R622" s="92"/>
      <c r="S622" s="92"/>
      <c r="T622" s="92"/>
      <c r="U622" s="92"/>
      <c r="V622" s="92"/>
      <c r="W622" s="92"/>
    </row>
    <row r="623" spans="16:23" ht="15.75" customHeight="1" x14ac:dyDescent="0.2">
      <c r="P623" s="92"/>
      <c r="Q623" s="92"/>
      <c r="R623" s="92"/>
      <c r="S623" s="92"/>
      <c r="T623" s="92"/>
      <c r="U623" s="92"/>
      <c r="V623" s="92"/>
      <c r="W623" s="92"/>
    </row>
    <row r="624" spans="16:23" ht="15.75" customHeight="1" x14ac:dyDescent="0.2">
      <c r="P624" s="92"/>
      <c r="Q624" s="92"/>
      <c r="R624" s="92"/>
      <c r="S624" s="92"/>
      <c r="T624" s="92"/>
      <c r="U624" s="92"/>
      <c r="V624" s="92"/>
      <c r="W624" s="92"/>
    </row>
    <row r="625" spans="16:23" ht="15.75" customHeight="1" x14ac:dyDescent="0.2">
      <c r="P625" s="92"/>
      <c r="Q625" s="92"/>
      <c r="R625" s="92"/>
      <c r="S625" s="92"/>
      <c r="T625" s="92"/>
      <c r="U625" s="92"/>
      <c r="V625" s="92"/>
      <c r="W625" s="92"/>
    </row>
    <row r="626" spans="16:23" ht="15.75" customHeight="1" x14ac:dyDescent="0.2">
      <c r="P626" s="92"/>
      <c r="Q626" s="92"/>
      <c r="R626" s="92"/>
      <c r="S626" s="92"/>
      <c r="T626" s="92"/>
      <c r="U626" s="92"/>
      <c r="V626" s="92"/>
      <c r="W626" s="92"/>
    </row>
    <row r="627" spans="16:23" ht="15.75" customHeight="1" x14ac:dyDescent="0.2">
      <c r="P627" s="92"/>
      <c r="Q627" s="92"/>
      <c r="R627" s="92"/>
      <c r="S627" s="92"/>
      <c r="T627" s="92"/>
      <c r="U627" s="92"/>
      <c r="V627" s="92"/>
      <c r="W627" s="92"/>
    </row>
    <row r="628" spans="16:23" ht="15.75" customHeight="1" x14ac:dyDescent="0.2">
      <c r="P628" s="92"/>
      <c r="Q628" s="92"/>
      <c r="R628" s="92"/>
      <c r="S628" s="92"/>
      <c r="T628" s="92"/>
      <c r="U628" s="92"/>
      <c r="V628" s="92"/>
      <c r="W628" s="92"/>
    </row>
    <row r="629" spans="16:23" ht="15.75" customHeight="1" x14ac:dyDescent="0.2">
      <c r="P629" s="92"/>
      <c r="Q629" s="92"/>
      <c r="R629" s="92"/>
      <c r="S629" s="92"/>
      <c r="T629" s="92"/>
      <c r="U629" s="92"/>
      <c r="V629" s="92"/>
      <c r="W629" s="92"/>
    </row>
    <row r="630" spans="16:23" ht="15.75" customHeight="1" x14ac:dyDescent="0.2">
      <c r="P630" s="92"/>
      <c r="Q630" s="92"/>
      <c r="R630" s="92"/>
      <c r="S630" s="92"/>
      <c r="T630" s="92"/>
      <c r="U630" s="92"/>
      <c r="V630" s="92"/>
      <c r="W630" s="92"/>
    </row>
    <row r="631" spans="16:23" ht="15.75" customHeight="1" x14ac:dyDescent="0.2">
      <c r="P631" s="92"/>
      <c r="Q631" s="92"/>
      <c r="R631" s="92"/>
      <c r="S631" s="92"/>
      <c r="T631" s="92"/>
      <c r="U631" s="92"/>
      <c r="V631" s="92"/>
      <c r="W631" s="92"/>
    </row>
    <row r="632" spans="16:23" ht="15.75" customHeight="1" x14ac:dyDescent="0.2">
      <c r="P632" s="92"/>
      <c r="Q632" s="92"/>
      <c r="R632" s="92"/>
      <c r="S632" s="92"/>
      <c r="T632" s="92"/>
      <c r="U632" s="92"/>
      <c r="V632" s="92"/>
      <c r="W632" s="92"/>
    </row>
    <row r="633" spans="16:23" ht="15.75" customHeight="1" x14ac:dyDescent="0.2">
      <c r="P633" s="92"/>
      <c r="Q633" s="92"/>
      <c r="R633" s="92"/>
      <c r="S633" s="92"/>
      <c r="T633" s="92"/>
      <c r="U633" s="92"/>
      <c r="V633" s="92"/>
      <c r="W633" s="92"/>
    </row>
    <row r="634" spans="16:23" ht="15.75" customHeight="1" x14ac:dyDescent="0.2">
      <c r="P634" s="92"/>
      <c r="Q634" s="92"/>
      <c r="R634" s="92"/>
      <c r="S634" s="92"/>
      <c r="T634" s="92"/>
      <c r="U634" s="92"/>
      <c r="V634" s="92"/>
      <c r="W634" s="92"/>
    </row>
    <row r="635" spans="16:23" ht="15.75" customHeight="1" x14ac:dyDescent="0.2">
      <c r="P635" s="92"/>
      <c r="Q635" s="92"/>
      <c r="R635" s="92"/>
      <c r="S635" s="92"/>
      <c r="T635" s="92"/>
      <c r="U635" s="92"/>
      <c r="V635" s="92"/>
      <c r="W635" s="92"/>
    </row>
    <row r="636" spans="16:23" ht="15.75" customHeight="1" x14ac:dyDescent="0.2">
      <c r="P636" s="92"/>
      <c r="Q636" s="92"/>
      <c r="R636" s="92"/>
      <c r="S636" s="92"/>
      <c r="T636" s="92"/>
      <c r="U636" s="92"/>
      <c r="V636" s="92"/>
      <c r="W636" s="92"/>
    </row>
    <row r="637" spans="16:23" ht="15.75" customHeight="1" x14ac:dyDescent="0.2">
      <c r="P637" s="92"/>
      <c r="Q637" s="92"/>
      <c r="R637" s="92"/>
      <c r="S637" s="92"/>
      <c r="T637" s="92"/>
      <c r="U637" s="92"/>
      <c r="V637" s="92"/>
      <c r="W637" s="92"/>
    </row>
    <row r="638" spans="16:23" ht="15.75" customHeight="1" x14ac:dyDescent="0.2">
      <c r="P638" s="92"/>
      <c r="Q638" s="92"/>
      <c r="R638" s="92"/>
      <c r="S638" s="92"/>
      <c r="T638" s="92"/>
      <c r="U638" s="92"/>
      <c r="V638" s="92"/>
      <c r="W638" s="92"/>
    </row>
    <row r="639" spans="16:23" ht="15.75" customHeight="1" x14ac:dyDescent="0.2">
      <c r="P639" s="92"/>
      <c r="Q639" s="92"/>
      <c r="R639" s="92"/>
      <c r="S639" s="92"/>
      <c r="T639" s="92"/>
      <c r="U639" s="92"/>
      <c r="V639" s="92"/>
      <c r="W639" s="92"/>
    </row>
    <row r="640" spans="16:23" ht="15.75" customHeight="1" x14ac:dyDescent="0.2">
      <c r="P640" s="92"/>
      <c r="Q640" s="92"/>
      <c r="R640" s="92"/>
      <c r="S640" s="92"/>
      <c r="T640" s="92"/>
      <c r="U640" s="92"/>
      <c r="V640" s="92"/>
      <c r="W640" s="92"/>
    </row>
    <row r="641" spans="16:23" ht="15.75" customHeight="1" x14ac:dyDescent="0.2">
      <c r="P641" s="92"/>
      <c r="Q641" s="92"/>
      <c r="R641" s="92"/>
      <c r="S641" s="92"/>
      <c r="T641" s="92"/>
      <c r="U641" s="92"/>
      <c r="V641" s="92"/>
      <c r="W641" s="92"/>
    </row>
    <row r="642" spans="16:23" ht="15.75" customHeight="1" x14ac:dyDescent="0.2">
      <c r="P642" s="92"/>
      <c r="Q642" s="92"/>
      <c r="R642" s="92"/>
      <c r="S642" s="92"/>
      <c r="T642" s="92"/>
      <c r="U642" s="92"/>
      <c r="V642" s="92"/>
      <c r="W642" s="92"/>
    </row>
    <row r="643" spans="16:23" ht="15.75" customHeight="1" x14ac:dyDescent="0.2">
      <c r="P643" s="92"/>
      <c r="Q643" s="92"/>
      <c r="R643" s="92"/>
      <c r="S643" s="92"/>
      <c r="T643" s="92"/>
      <c r="U643" s="92"/>
      <c r="V643" s="92"/>
      <c r="W643" s="92"/>
    </row>
    <row r="644" spans="16:23" ht="15.75" customHeight="1" x14ac:dyDescent="0.2">
      <c r="P644" s="92"/>
      <c r="Q644" s="92"/>
      <c r="R644" s="92"/>
      <c r="S644" s="92"/>
      <c r="T644" s="92"/>
      <c r="U644" s="92"/>
      <c r="V644" s="92"/>
      <c r="W644" s="92"/>
    </row>
    <row r="645" spans="16:23" ht="15.75" customHeight="1" x14ac:dyDescent="0.2">
      <c r="P645" s="92"/>
      <c r="Q645" s="92"/>
      <c r="R645" s="92"/>
      <c r="S645" s="92"/>
      <c r="T645" s="92"/>
      <c r="U645" s="92"/>
      <c r="V645" s="92"/>
      <c r="W645" s="92"/>
    </row>
    <row r="646" spans="16:23" ht="15.75" customHeight="1" x14ac:dyDescent="0.2">
      <c r="P646" s="92"/>
      <c r="Q646" s="92"/>
      <c r="R646" s="92"/>
      <c r="S646" s="92"/>
      <c r="T646" s="92"/>
      <c r="U646" s="92"/>
      <c r="V646" s="92"/>
      <c r="W646" s="92"/>
    </row>
    <row r="647" spans="16:23" ht="15.75" customHeight="1" x14ac:dyDescent="0.2">
      <c r="P647" s="92"/>
      <c r="Q647" s="92"/>
      <c r="R647" s="92"/>
      <c r="S647" s="92"/>
      <c r="T647" s="92"/>
      <c r="U647" s="92"/>
      <c r="V647" s="92"/>
      <c r="W647" s="92"/>
    </row>
    <row r="648" spans="16:23" ht="15.75" customHeight="1" x14ac:dyDescent="0.2">
      <c r="P648" s="92"/>
      <c r="Q648" s="92"/>
      <c r="R648" s="92"/>
      <c r="S648" s="92"/>
      <c r="T648" s="92"/>
      <c r="U648" s="92"/>
      <c r="V648" s="92"/>
      <c r="W648" s="92"/>
    </row>
    <row r="649" spans="16:23" ht="15.75" customHeight="1" x14ac:dyDescent="0.2">
      <c r="P649" s="92"/>
      <c r="Q649" s="92"/>
      <c r="R649" s="92"/>
      <c r="S649" s="92"/>
      <c r="T649" s="92"/>
      <c r="U649" s="92"/>
      <c r="V649" s="92"/>
      <c r="W649" s="92"/>
    </row>
    <row r="650" spans="16:23" ht="15.75" customHeight="1" x14ac:dyDescent="0.2">
      <c r="P650" s="92"/>
      <c r="Q650" s="92"/>
      <c r="R650" s="92"/>
      <c r="S650" s="92"/>
      <c r="T650" s="92"/>
      <c r="U650" s="92"/>
      <c r="V650" s="92"/>
      <c r="W650" s="92"/>
    </row>
    <row r="651" spans="16:23" ht="15.75" customHeight="1" x14ac:dyDescent="0.2">
      <c r="P651" s="92"/>
      <c r="Q651" s="92"/>
      <c r="R651" s="92"/>
      <c r="S651" s="92"/>
      <c r="T651" s="92"/>
      <c r="U651" s="92"/>
      <c r="V651" s="92"/>
      <c r="W651" s="92"/>
    </row>
    <row r="652" spans="16:23" ht="15.75" customHeight="1" x14ac:dyDescent="0.2">
      <c r="P652" s="92"/>
      <c r="Q652" s="92"/>
      <c r="R652" s="92"/>
      <c r="S652" s="92"/>
      <c r="T652" s="92"/>
      <c r="U652" s="92"/>
      <c r="V652" s="92"/>
      <c r="W652" s="92"/>
    </row>
    <row r="653" spans="16:23" ht="15.75" customHeight="1" x14ac:dyDescent="0.2">
      <c r="P653" s="92"/>
      <c r="Q653" s="92"/>
      <c r="R653" s="92"/>
      <c r="S653" s="92"/>
      <c r="T653" s="92"/>
      <c r="U653" s="92"/>
      <c r="V653" s="92"/>
      <c r="W653" s="92"/>
    </row>
    <row r="654" spans="16:23" ht="15.75" customHeight="1" x14ac:dyDescent="0.2">
      <c r="P654" s="92"/>
      <c r="Q654" s="92"/>
      <c r="R654" s="92"/>
      <c r="S654" s="92"/>
      <c r="T654" s="92"/>
      <c r="U654" s="92"/>
      <c r="V654" s="92"/>
      <c r="W654" s="92"/>
    </row>
    <row r="655" spans="16:23" ht="15.75" customHeight="1" x14ac:dyDescent="0.2">
      <c r="P655" s="92"/>
      <c r="Q655" s="92"/>
      <c r="R655" s="92"/>
      <c r="S655" s="92"/>
      <c r="T655" s="92"/>
      <c r="U655" s="92"/>
      <c r="V655" s="92"/>
      <c r="W655" s="92"/>
    </row>
    <row r="656" spans="16:23" ht="15.75" customHeight="1" x14ac:dyDescent="0.2">
      <c r="P656" s="92"/>
      <c r="Q656" s="92"/>
      <c r="R656" s="92"/>
      <c r="S656" s="92"/>
      <c r="T656" s="92"/>
      <c r="U656" s="92"/>
      <c r="V656" s="92"/>
      <c r="W656" s="92"/>
    </row>
    <row r="657" spans="16:23" ht="15.75" customHeight="1" x14ac:dyDescent="0.2">
      <c r="P657" s="92"/>
      <c r="Q657" s="92"/>
      <c r="R657" s="92"/>
      <c r="S657" s="92"/>
      <c r="T657" s="92"/>
      <c r="U657" s="92"/>
      <c r="V657" s="92"/>
      <c r="W657" s="92"/>
    </row>
    <row r="658" spans="16:23" ht="15.75" customHeight="1" x14ac:dyDescent="0.2">
      <c r="P658" s="92"/>
      <c r="Q658" s="92"/>
      <c r="R658" s="92"/>
      <c r="S658" s="92"/>
      <c r="T658" s="92"/>
      <c r="U658" s="92"/>
      <c r="V658" s="92"/>
      <c r="W658" s="92"/>
    </row>
    <row r="659" spans="16:23" ht="15.75" customHeight="1" x14ac:dyDescent="0.2">
      <c r="P659" s="92"/>
      <c r="Q659" s="92"/>
      <c r="R659" s="92"/>
      <c r="S659" s="92"/>
      <c r="T659" s="92"/>
      <c r="U659" s="92"/>
      <c r="V659" s="92"/>
      <c r="W659" s="92"/>
    </row>
    <row r="660" spans="16:23" ht="15.75" customHeight="1" x14ac:dyDescent="0.2">
      <c r="P660" s="92"/>
      <c r="Q660" s="92"/>
      <c r="R660" s="92"/>
      <c r="S660" s="92"/>
      <c r="T660" s="92"/>
      <c r="U660" s="92"/>
      <c r="V660" s="92"/>
      <c r="W660" s="92"/>
    </row>
    <row r="661" spans="16:23" ht="15.75" customHeight="1" x14ac:dyDescent="0.2">
      <c r="P661" s="92"/>
      <c r="Q661" s="92"/>
      <c r="R661" s="92"/>
      <c r="S661" s="92"/>
      <c r="T661" s="92"/>
      <c r="U661" s="92"/>
      <c r="V661" s="92"/>
      <c r="W661" s="92"/>
    </row>
    <row r="662" spans="16:23" ht="15.75" customHeight="1" x14ac:dyDescent="0.2">
      <c r="P662" s="92"/>
      <c r="Q662" s="92"/>
      <c r="R662" s="92"/>
      <c r="S662" s="92"/>
      <c r="T662" s="92"/>
      <c r="U662" s="92"/>
      <c r="V662" s="92"/>
      <c r="W662" s="92"/>
    </row>
    <row r="663" spans="16:23" ht="15.75" customHeight="1" x14ac:dyDescent="0.2">
      <c r="P663" s="92"/>
      <c r="Q663" s="92"/>
      <c r="R663" s="92"/>
      <c r="S663" s="92"/>
      <c r="T663" s="92"/>
      <c r="U663" s="92"/>
      <c r="V663" s="92"/>
      <c r="W663" s="92"/>
    </row>
    <row r="664" spans="16:23" ht="15.75" customHeight="1" x14ac:dyDescent="0.2">
      <c r="P664" s="92"/>
      <c r="Q664" s="92"/>
      <c r="R664" s="92"/>
      <c r="S664" s="92"/>
      <c r="T664" s="92"/>
      <c r="U664" s="92"/>
      <c r="V664" s="92"/>
      <c r="W664" s="92"/>
    </row>
    <row r="665" spans="16:23" ht="15.75" customHeight="1" x14ac:dyDescent="0.2">
      <c r="P665" s="92"/>
      <c r="Q665" s="92"/>
      <c r="R665" s="92"/>
      <c r="S665" s="92"/>
      <c r="T665" s="92"/>
      <c r="U665" s="92"/>
      <c r="V665" s="92"/>
      <c r="W665" s="92"/>
    </row>
    <row r="666" spans="16:23" ht="15.75" customHeight="1" x14ac:dyDescent="0.2">
      <c r="P666" s="92"/>
      <c r="Q666" s="92"/>
      <c r="R666" s="92"/>
      <c r="S666" s="92"/>
      <c r="T666" s="92"/>
      <c r="U666" s="92"/>
      <c r="V666" s="92"/>
      <c r="W666" s="92"/>
    </row>
    <row r="667" spans="16:23" ht="15.75" customHeight="1" x14ac:dyDescent="0.2">
      <c r="P667" s="92"/>
      <c r="Q667" s="92"/>
      <c r="R667" s="92"/>
      <c r="S667" s="92"/>
      <c r="T667" s="92"/>
      <c r="U667" s="92"/>
      <c r="V667" s="92"/>
      <c r="W667" s="92"/>
    </row>
    <row r="668" spans="16:23" ht="15.75" customHeight="1" x14ac:dyDescent="0.2">
      <c r="P668" s="92"/>
      <c r="Q668" s="92"/>
      <c r="R668" s="92"/>
      <c r="S668" s="92"/>
      <c r="T668" s="92"/>
      <c r="U668" s="92"/>
      <c r="V668" s="92"/>
      <c r="W668" s="92"/>
    </row>
    <row r="669" spans="16:23" ht="15.75" customHeight="1" x14ac:dyDescent="0.2">
      <c r="P669" s="92"/>
      <c r="Q669" s="92"/>
      <c r="R669" s="92"/>
      <c r="S669" s="92"/>
      <c r="T669" s="92"/>
      <c r="U669" s="92"/>
      <c r="V669" s="92"/>
      <c r="W669" s="92"/>
    </row>
    <row r="670" spans="16:23" ht="15.75" customHeight="1" x14ac:dyDescent="0.2">
      <c r="P670" s="92"/>
      <c r="Q670" s="92"/>
      <c r="R670" s="92"/>
      <c r="S670" s="92"/>
      <c r="T670" s="92"/>
      <c r="U670" s="92"/>
      <c r="V670" s="92"/>
      <c r="W670" s="92"/>
    </row>
    <row r="671" spans="16:23" ht="15.75" customHeight="1" x14ac:dyDescent="0.2">
      <c r="P671" s="92"/>
      <c r="Q671" s="92"/>
      <c r="R671" s="92"/>
      <c r="S671" s="92"/>
      <c r="T671" s="92"/>
      <c r="U671" s="92"/>
      <c r="V671" s="92"/>
      <c r="W671" s="92"/>
    </row>
    <row r="672" spans="16:23" ht="15.75" customHeight="1" x14ac:dyDescent="0.2">
      <c r="P672" s="92"/>
      <c r="Q672" s="92"/>
      <c r="R672" s="92"/>
      <c r="S672" s="92"/>
      <c r="T672" s="92"/>
      <c r="U672" s="92"/>
      <c r="V672" s="92"/>
      <c r="W672" s="92"/>
    </row>
    <row r="673" spans="16:23" ht="15.75" customHeight="1" x14ac:dyDescent="0.2">
      <c r="P673" s="92"/>
      <c r="Q673" s="92"/>
      <c r="R673" s="92"/>
      <c r="S673" s="92"/>
      <c r="T673" s="92"/>
      <c r="U673" s="92"/>
      <c r="V673" s="92"/>
      <c r="W673" s="92"/>
    </row>
    <row r="674" spans="16:23" ht="15.75" customHeight="1" x14ac:dyDescent="0.2">
      <c r="P674" s="92"/>
      <c r="Q674" s="92"/>
      <c r="R674" s="92"/>
      <c r="S674" s="92"/>
      <c r="T674" s="92"/>
      <c r="U674" s="92"/>
      <c r="V674" s="92"/>
      <c r="W674" s="92"/>
    </row>
    <row r="675" spans="16:23" ht="15.75" customHeight="1" x14ac:dyDescent="0.2">
      <c r="P675" s="92"/>
      <c r="Q675" s="92"/>
      <c r="R675" s="92"/>
      <c r="S675" s="92"/>
      <c r="T675" s="92"/>
      <c r="U675" s="92"/>
      <c r="V675" s="92"/>
      <c r="W675" s="92"/>
    </row>
    <row r="676" spans="16:23" ht="15.75" customHeight="1" x14ac:dyDescent="0.2">
      <c r="P676" s="92"/>
      <c r="Q676" s="92"/>
      <c r="R676" s="92"/>
      <c r="S676" s="92"/>
      <c r="T676" s="92"/>
      <c r="U676" s="92"/>
      <c r="V676" s="92"/>
      <c r="W676" s="92"/>
    </row>
    <row r="677" spans="16:23" ht="15.75" customHeight="1" x14ac:dyDescent="0.2">
      <c r="P677" s="92"/>
      <c r="Q677" s="92"/>
      <c r="R677" s="92"/>
      <c r="S677" s="92"/>
      <c r="T677" s="92"/>
      <c r="U677" s="92"/>
      <c r="V677" s="92"/>
      <c r="W677" s="92"/>
    </row>
    <row r="678" spans="16:23" ht="15.75" customHeight="1" x14ac:dyDescent="0.2">
      <c r="P678" s="92"/>
      <c r="Q678" s="92"/>
      <c r="R678" s="92"/>
      <c r="S678" s="92"/>
      <c r="T678" s="92"/>
      <c r="U678" s="92"/>
      <c r="V678" s="92"/>
      <c r="W678" s="92"/>
    </row>
    <row r="679" spans="16:23" ht="15.75" customHeight="1" x14ac:dyDescent="0.2">
      <c r="P679" s="92"/>
      <c r="Q679" s="92"/>
      <c r="R679" s="92"/>
      <c r="S679" s="92"/>
      <c r="T679" s="92"/>
      <c r="U679" s="92"/>
      <c r="V679" s="92"/>
      <c r="W679" s="92"/>
    </row>
    <row r="680" spans="16:23" ht="15.75" customHeight="1" x14ac:dyDescent="0.2">
      <c r="P680" s="92"/>
      <c r="Q680" s="92"/>
      <c r="R680" s="92"/>
      <c r="S680" s="92"/>
      <c r="T680" s="92"/>
      <c r="U680" s="92"/>
      <c r="V680" s="92"/>
      <c r="W680" s="92"/>
    </row>
    <row r="681" spans="16:23" ht="15.75" customHeight="1" x14ac:dyDescent="0.2">
      <c r="P681" s="92"/>
      <c r="Q681" s="92"/>
      <c r="R681" s="92"/>
      <c r="S681" s="92"/>
      <c r="T681" s="92"/>
      <c r="U681" s="92"/>
      <c r="V681" s="92"/>
      <c r="W681" s="92"/>
    </row>
    <row r="682" spans="16:23" ht="15.75" customHeight="1" x14ac:dyDescent="0.2">
      <c r="P682" s="92"/>
      <c r="Q682" s="92"/>
      <c r="R682" s="92"/>
      <c r="S682" s="92"/>
      <c r="T682" s="92"/>
      <c r="U682" s="92"/>
      <c r="V682" s="92"/>
      <c r="W682" s="92"/>
    </row>
    <row r="683" spans="16:23" ht="15.75" customHeight="1" x14ac:dyDescent="0.2">
      <c r="P683" s="92"/>
      <c r="Q683" s="92"/>
      <c r="R683" s="92"/>
      <c r="S683" s="92"/>
      <c r="T683" s="92"/>
      <c r="U683" s="92"/>
      <c r="V683" s="92"/>
      <c r="W683" s="92"/>
    </row>
    <row r="684" spans="16:23" ht="15.75" customHeight="1" x14ac:dyDescent="0.2">
      <c r="P684" s="92"/>
      <c r="Q684" s="92"/>
      <c r="R684" s="92"/>
      <c r="S684" s="92"/>
      <c r="T684" s="92"/>
      <c r="U684" s="92"/>
      <c r="V684" s="92"/>
      <c r="W684" s="92"/>
    </row>
    <row r="685" spans="16:23" ht="15.75" customHeight="1" x14ac:dyDescent="0.2">
      <c r="P685" s="92"/>
      <c r="Q685" s="92"/>
      <c r="R685" s="92"/>
      <c r="S685" s="92"/>
      <c r="T685" s="92"/>
      <c r="U685" s="92"/>
      <c r="V685" s="92"/>
      <c r="W685" s="92"/>
    </row>
    <row r="686" spans="16:23" ht="15.75" customHeight="1" x14ac:dyDescent="0.2">
      <c r="P686" s="92"/>
      <c r="Q686" s="92"/>
      <c r="R686" s="92"/>
      <c r="S686" s="92"/>
      <c r="T686" s="92"/>
      <c r="U686" s="92"/>
      <c r="V686" s="92"/>
      <c r="W686" s="92"/>
    </row>
    <row r="687" spans="16:23" ht="15.75" customHeight="1" x14ac:dyDescent="0.2">
      <c r="P687" s="92"/>
      <c r="Q687" s="92"/>
      <c r="R687" s="92"/>
      <c r="S687" s="92"/>
      <c r="T687" s="92"/>
      <c r="U687" s="92"/>
      <c r="V687" s="92"/>
      <c r="W687" s="92"/>
    </row>
    <row r="688" spans="16:23" ht="15.75" customHeight="1" x14ac:dyDescent="0.2">
      <c r="P688" s="92"/>
      <c r="Q688" s="92"/>
      <c r="R688" s="92"/>
      <c r="S688" s="92"/>
      <c r="T688" s="92"/>
      <c r="U688" s="92"/>
      <c r="V688" s="92"/>
      <c r="W688" s="92"/>
    </row>
    <row r="689" spans="16:23" ht="15.75" customHeight="1" x14ac:dyDescent="0.2">
      <c r="P689" s="92"/>
      <c r="Q689" s="92"/>
      <c r="R689" s="92"/>
      <c r="S689" s="92"/>
      <c r="T689" s="92"/>
      <c r="U689" s="92"/>
      <c r="V689" s="92"/>
      <c r="W689" s="92"/>
    </row>
    <row r="690" spans="16:23" ht="15.75" customHeight="1" x14ac:dyDescent="0.2">
      <c r="P690" s="92"/>
      <c r="Q690" s="92"/>
      <c r="R690" s="92"/>
      <c r="S690" s="92"/>
      <c r="T690" s="92"/>
      <c r="U690" s="92"/>
      <c r="V690" s="92"/>
      <c r="W690" s="92"/>
    </row>
    <row r="691" spans="16:23" ht="15.75" customHeight="1" x14ac:dyDescent="0.2">
      <c r="P691" s="92"/>
      <c r="Q691" s="92"/>
      <c r="R691" s="92"/>
      <c r="S691" s="92"/>
      <c r="T691" s="92"/>
      <c r="U691" s="92"/>
      <c r="V691" s="92"/>
      <c r="W691" s="92"/>
    </row>
    <row r="692" spans="16:23" ht="15.75" customHeight="1" x14ac:dyDescent="0.2">
      <c r="P692" s="92"/>
      <c r="Q692" s="92"/>
      <c r="R692" s="92"/>
      <c r="S692" s="92"/>
      <c r="T692" s="92"/>
      <c r="U692" s="92"/>
      <c r="V692" s="92"/>
      <c r="W692" s="92"/>
    </row>
    <row r="693" spans="16:23" ht="15.75" customHeight="1" x14ac:dyDescent="0.2">
      <c r="P693" s="92"/>
      <c r="Q693" s="92"/>
      <c r="R693" s="92"/>
      <c r="S693" s="92"/>
      <c r="T693" s="92"/>
      <c r="U693" s="92"/>
      <c r="V693" s="92"/>
      <c r="W693" s="92"/>
    </row>
    <row r="694" spans="16:23" ht="15.75" customHeight="1" x14ac:dyDescent="0.2">
      <c r="P694" s="92"/>
      <c r="Q694" s="92"/>
      <c r="R694" s="92"/>
      <c r="S694" s="92"/>
      <c r="T694" s="92"/>
      <c r="U694" s="92"/>
      <c r="V694" s="92"/>
      <c r="W694" s="92"/>
    </row>
    <row r="695" spans="16:23" ht="15.75" customHeight="1" x14ac:dyDescent="0.2">
      <c r="P695" s="92"/>
      <c r="Q695" s="92"/>
      <c r="R695" s="92"/>
      <c r="S695" s="92"/>
      <c r="T695" s="92"/>
      <c r="U695" s="92"/>
      <c r="V695" s="92"/>
      <c r="W695" s="92"/>
    </row>
    <row r="696" spans="16:23" ht="15.75" customHeight="1" x14ac:dyDescent="0.2">
      <c r="P696" s="92"/>
      <c r="Q696" s="92"/>
      <c r="R696" s="92"/>
      <c r="S696" s="92"/>
      <c r="T696" s="92"/>
      <c r="U696" s="92"/>
      <c r="V696" s="92"/>
      <c r="W696" s="92"/>
    </row>
    <row r="697" spans="16:23" ht="15.75" customHeight="1" x14ac:dyDescent="0.2">
      <c r="P697" s="92"/>
      <c r="Q697" s="92"/>
      <c r="R697" s="92"/>
      <c r="S697" s="92"/>
      <c r="T697" s="92"/>
      <c r="U697" s="92"/>
      <c r="V697" s="92"/>
      <c r="W697" s="92"/>
    </row>
    <row r="698" spans="16:23" ht="15.75" customHeight="1" x14ac:dyDescent="0.2">
      <c r="P698" s="92"/>
      <c r="Q698" s="92"/>
      <c r="R698" s="92"/>
      <c r="S698" s="92"/>
      <c r="T698" s="92"/>
      <c r="U698" s="92"/>
      <c r="V698" s="92"/>
      <c r="W698" s="92"/>
    </row>
    <row r="699" spans="16:23" ht="15.75" customHeight="1" x14ac:dyDescent="0.2">
      <c r="P699" s="92"/>
      <c r="Q699" s="92"/>
      <c r="R699" s="92"/>
      <c r="S699" s="92"/>
      <c r="T699" s="92"/>
      <c r="U699" s="92"/>
      <c r="V699" s="92"/>
      <c r="W699" s="92"/>
    </row>
    <row r="700" spans="16:23" ht="15.75" customHeight="1" x14ac:dyDescent="0.2">
      <c r="P700" s="92"/>
      <c r="Q700" s="92"/>
      <c r="R700" s="92"/>
      <c r="S700" s="92"/>
      <c r="T700" s="92"/>
      <c r="U700" s="92"/>
      <c r="V700" s="92"/>
      <c r="W700" s="92"/>
    </row>
    <row r="701" spans="16:23" ht="15.75" customHeight="1" x14ac:dyDescent="0.2">
      <c r="P701" s="92"/>
      <c r="Q701" s="92"/>
      <c r="R701" s="92"/>
      <c r="S701" s="92"/>
      <c r="T701" s="92"/>
      <c r="U701" s="92"/>
      <c r="V701" s="92"/>
      <c r="W701" s="92"/>
    </row>
    <row r="702" spans="16:23" ht="15.75" customHeight="1" x14ac:dyDescent="0.2">
      <c r="P702" s="92"/>
      <c r="Q702" s="92"/>
      <c r="R702" s="92"/>
      <c r="S702" s="92"/>
      <c r="T702" s="92"/>
      <c r="U702" s="92"/>
      <c r="V702" s="92"/>
      <c r="W702" s="92"/>
    </row>
    <row r="703" spans="16:23" ht="15.75" customHeight="1" x14ac:dyDescent="0.2">
      <c r="P703" s="92"/>
      <c r="Q703" s="92"/>
      <c r="R703" s="92"/>
      <c r="S703" s="92"/>
      <c r="T703" s="92"/>
      <c r="U703" s="92"/>
      <c r="V703" s="92"/>
      <c r="W703" s="92"/>
    </row>
    <row r="704" spans="16:23" ht="15.75" customHeight="1" x14ac:dyDescent="0.2">
      <c r="P704" s="92"/>
      <c r="Q704" s="92"/>
      <c r="R704" s="92"/>
      <c r="S704" s="92"/>
      <c r="T704" s="92"/>
      <c r="U704" s="92"/>
      <c r="V704" s="92"/>
      <c r="W704" s="92"/>
    </row>
    <row r="705" spans="16:23" ht="15.75" customHeight="1" x14ac:dyDescent="0.2">
      <c r="P705" s="92"/>
      <c r="Q705" s="92"/>
      <c r="R705" s="92"/>
      <c r="S705" s="92"/>
      <c r="T705" s="92"/>
      <c r="U705" s="92"/>
      <c r="V705" s="92"/>
      <c r="W705" s="92"/>
    </row>
    <row r="706" spans="16:23" ht="15.75" customHeight="1" x14ac:dyDescent="0.2">
      <c r="P706" s="92"/>
      <c r="Q706" s="92"/>
      <c r="R706" s="92"/>
      <c r="S706" s="92"/>
      <c r="T706" s="92"/>
      <c r="U706" s="92"/>
      <c r="V706" s="92"/>
      <c r="W706" s="92"/>
    </row>
    <row r="707" spans="16:23" ht="15.75" customHeight="1" x14ac:dyDescent="0.2">
      <c r="P707" s="92"/>
      <c r="Q707" s="92"/>
      <c r="R707" s="92"/>
      <c r="S707" s="92"/>
      <c r="T707" s="92"/>
      <c r="U707" s="92"/>
      <c r="V707" s="92"/>
      <c r="W707" s="92"/>
    </row>
    <row r="708" spans="16:23" ht="15.75" customHeight="1" x14ac:dyDescent="0.2">
      <c r="P708" s="92"/>
      <c r="Q708" s="92"/>
      <c r="R708" s="92"/>
      <c r="S708" s="92"/>
      <c r="T708" s="92"/>
      <c r="U708" s="92"/>
      <c r="V708" s="92"/>
      <c r="W708" s="92"/>
    </row>
    <row r="709" spans="16:23" ht="15.75" customHeight="1" x14ac:dyDescent="0.2">
      <c r="P709" s="92"/>
      <c r="Q709" s="92"/>
      <c r="R709" s="92"/>
      <c r="S709" s="92"/>
      <c r="T709" s="92"/>
      <c r="U709" s="92"/>
      <c r="V709" s="92"/>
      <c r="W709" s="92"/>
    </row>
    <row r="710" spans="16:23" ht="15.75" customHeight="1" x14ac:dyDescent="0.2">
      <c r="P710" s="92"/>
      <c r="Q710" s="92"/>
      <c r="R710" s="92"/>
      <c r="S710" s="92"/>
      <c r="T710" s="92"/>
      <c r="U710" s="92"/>
      <c r="V710" s="92"/>
      <c r="W710" s="92"/>
    </row>
    <row r="711" spans="16:23" ht="15.75" customHeight="1" x14ac:dyDescent="0.2">
      <c r="P711" s="92"/>
      <c r="Q711" s="92"/>
      <c r="R711" s="92"/>
      <c r="S711" s="92"/>
      <c r="T711" s="92"/>
      <c r="U711" s="92"/>
      <c r="V711" s="92"/>
      <c r="W711" s="92"/>
    </row>
    <row r="712" spans="16:23" ht="15.75" customHeight="1" x14ac:dyDescent="0.2">
      <c r="P712" s="92"/>
      <c r="Q712" s="92"/>
      <c r="R712" s="92"/>
      <c r="S712" s="92"/>
      <c r="T712" s="92"/>
      <c r="U712" s="92"/>
      <c r="V712" s="92"/>
      <c r="W712" s="92"/>
    </row>
    <row r="713" spans="16:23" ht="15.75" customHeight="1" x14ac:dyDescent="0.2">
      <c r="P713" s="92"/>
      <c r="Q713" s="92"/>
      <c r="R713" s="92"/>
      <c r="S713" s="92"/>
      <c r="T713" s="92"/>
      <c r="U713" s="92"/>
      <c r="V713" s="92"/>
      <c r="W713" s="92"/>
    </row>
    <row r="714" spans="16:23" ht="15.75" customHeight="1" x14ac:dyDescent="0.2">
      <c r="P714" s="92"/>
      <c r="Q714" s="92"/>
      <c r="R714" s="92"/>
      <c r="S714" s="92"/>
      <c r="T714" s="92"/>
      <c r="U714" s="92"/>
      <c r="V714" s="92"/>
      <c r="W714" s="92"/>
    </row>
    <row r="715" spans="16:23" ht="15.75" customHeight="1" x14ac:dyDescent="0.2">
      <c r="P715" s="92"/>
      <c r="Q715" s="92"/>
      <c r="R715" s="92"/>
      <c r="S715" s="92"/>
      <c r="T715" s="92"/>
      <c r="U715" s="92"/>
      <c r="V715" s="92"/>
      <c r="W715" s="92"/>
    </row>
    <row r="716" spans="16:23" ht="15.75" customHeight="1" x14ac:dyDescent="0.2">
      <c r="P716" s="92"/>
      <c r="Q716" s="92"/>
      <c r="R716" s="92"/>
      <c r="S716" s="92"/>
      <c r="T716" s="92"/>
      <c r="U716" s="92"/>
      <c r="V716" s="92"/>
      <c r="W716" s="92"/>
    </row>
    <row r="717" spans="16:23" ht="15.75" customHeight="1" x14ac:dyDescent="0.2">
      <c r="P717" s="92"/>
      <c r="Q717" s="92"/>
      <c r="R717" s="92"/>
      <c r="S717" s="92"/>
      <c r="T717" s="92"/>
      <c r="U717" s="92"/>
      <c r="V717" s="92"/>
      <c r="W717" s="92"/>
    </row>
    <row r="718" spans="16:23" ht="15.75" customHeight="1" x14ac:dyDescent="0.2">
      <c r="P718" s="92"/>
      <c r="Q718" s="92"/>
      <c r="R718" s="92"/>
      <c r="S718" s="92"/>
      <c r="T718" s="92"/>
      <c r="U718" s="92"/>
      <c r="V718" s="92"/>
      <c r="W718" s="92"/>
    </row>
    <row r="719" spans="16:23" ht="15.75" customHeight="1" x14ac:dyDescent="0.2">
      <c r="P719" s="92"/>
      <c r="Q719" s="92"/>
      <c r="R719" s="92"/>
      <c r="S719" s="92"/>
      <c r="T719" s="92"/>
      <c r="U719" s="92"/>
      <c r="V719" s="92"/>
      <c r="W719" s="92"/>
    </row>
    <row r="720" spans="16:23" ht="15.75" customHeight="1" x14ac:dyDescent="0.2">
      <c r="P720" s="92"/>
      <c r="Q720" s="92"/>
      <c r="R720" s="92"/>
      <c r="S720" s="92"/>
      <c r="T720" s="92"/>
      <c r="U720" s="92"/>
      <c r="V720" s="92"/>
      <c r="W720" s="92"/>
    </row>
    <row r="721" spans="16:23" ht="15.75" customHeight="1" x14ac:dyDescent="0.2">
      <c r="P721" s="92"/>
      <c r="Q721" s="92"/>
      <c r="R721" s="92"/>
      <c r="S721" s="92"/>
      <c r="T721" s="92"/>
      <c r="U721" s="92"/>
      <c r="V721" s="92"/>
      <c r="W721" s="92"/>
    </row>
    <row r="722" spans="16:23" ht="15.75" customHeight="1" x14ac:dyDescent="0.2">
      <c r="P722" s="92"/>
      <c r="Q722" s="92"/>
      <c r="R722" s="92"/>
      <c r="S722" s="92"/>
      <c r="T722" s="92"/>
      <c r="U722" s="92"/>
      <c r="V722" s="92"/>
      <c r="W722" s="92"/>
    </row>
    <row r="723" spans="16:23" ht="15.75" customHeight="1" x14ac:dyDescent="0.2">
      <c r="P723" s="92"/>
      <c r="Q723" s="92"/>
      <c r="R723" s="92"/>
      <c r="S723" s="92"/>
      <c r="T723" s="92"/>
      <c r="U723" s="92"/>
      <c r="V723" s="92"/>
      <c r="W723" s="92"/>
    </row>
    <row r="724" spans="16:23" ht="15.75" customHeight="1" x14ac:dyDescent="0.2">
      <c r="P724" s="92"/>
      <c r="Q724" s="92"/>
      <c r="R724" s="92"/>
      <c r="S724" s="92"/>
      <c r="T724" s="92"/>
      <c r="U724" s="92"/>
      <c r="V724" s="92"/>
      <c r="W724" s="92"/>
    </row>
    <row r="725" spans="16:23" ht="15.75" customHeight="1" x14ac:dyDescent="0.2">
      <c r="P725" s="92"/>
      <c r="Q725" s="92"/>
      <c r="R725" s="92"/>
      <c r="S725" s="92"/>
      <c r="T725" s="92"/>
      <c r="U725" s="92"/>
      <c r="V725" s="92"/>
      <c r="W725" s="92"/>
    </row>
    <row r="726" spans="16:23" ht="15.75" customHeight="1" x14ac:dyDescent="0.2">
      <c r="P726" s="92"/>
      <c r="Q726" s="92"/>
      <c r="R726" s="92"/>
      <c r="S726" s="92"/>
      <c r="T726" s="92"/>
      <c r="U726" s="92"/>
      <c r="V726" s="92"/>
      <c r="W726" s="92"/>
    </row>
    <row r="727" spans="16:23" ht="15.75" customHeight="1" x14ac:dyDescent="0.2">
      <c r="P727" s="92"/>
      <c r="Q727" s="92"/>
      <c r="R727" s="92"/>
      <c r="S727" s="92"/>
      <c r="T727" s="92"/>
      <c r="U727" s="92"/>
      <c r="V727" s="92"/>
      <c r="W727" s="92"/>
    </row>
    <row r="728" spans="16:23" ht="15.75" customHeight="1" x14ac:dyDescent="0.2">
      <c r="P728" s="92"/>
      <c r="Q728" s="92"/>
      <c r="R728" s="92"/>
      <c r="S728" s="92"/>
      <c r="T728" s="92"/>
      <c r="U728" s="92"/>
      <c r="V728" s="92"/>
      <c r="W728" s="92"/>
    </row>
    <row r="729" spans="16:23" ht="15.75" customHeight="1" x14ac:dyDescent="0.2">
      <c r="P729" s="92"/>
      <c r="Q729" s="92"/>
      <c r="R729" s="92"/>
      <c r="S729" s="92"/>
      <c r="T729" s="92"/>
      <c r="U729" s="92"/>
      <c r="V729" s="92"/>
      <c r="W729" s="92"/>
    </row>
    <row r="730" spans="16:23" ht="15.75" customHeight="1" x14ac:dyDescent="0.2">
      <c r="P730" s="92"/>
      <c r="Q730" s="92"/>
      <c r="R730" s="92"/>
      <c r="S730" s="92"/>
      <c r="T730" s="92"/>
      <c r="U730" s="92"/>
      <c r="V730" s="92"/>
      <c r="W730" s="92"/>
    </row>
    <row r="731" spans="16:23" ht="15.75" customHeight="1" x14ac:dyDescent="0.2">
      <c r="P731" s="92"/>
      <c r="Q731" s="92"/>
      <c r="R731" s="92"/>
      <c r="S731" s="92"/>
      <c r="T731" s="92"/>
      <c r="U731" s="92"/>
      <c r="V731" s="92"/>
      <c r="W731" s="92"/>
    </row>
    <row r="732" spans="16:23" ht="15.75" customHeight="1" x14ac:dyDescent="0.2">
      <c r="P732" s="92"/>
      <c r="Q732" s="92"/>
      <c r="R732" s="92"/>
      <c r="S732" s="92"/>
      <c r="T732" s="92"/>
      <c r="U732" s="92"/>
      <c r="V732" s="92"/>
      <c r="W732" s="92"/>
    </row>
    <row r="733" spans="16:23" ht="15.75" customHeight="1" x14ac:dyDescent="0.2">
      <c r="P733" s="92"/>
      <c r="Q733" s="92"/>
      <c r="R733" s="92"/>
      <c r="S733" s="92"/>
      <c r="T733" s="92"/>
      <c r="U733" s="92"/>
      <c r="V733" s="92"/>
      <c r="W733" s="92"/>
    </row>
    <row r="734" spans="16:23" ht="15.75" customHeight="1" x14ac:dyDescent="0.2">
      <c r="P734" s="92"/>
      <c r="Q734" s="92"/>
      <c r="R734" s="92"/>
      <c r="S734" s="92"/>
      <c r="T734" s="92"/>
      <c r="U734" s="92"/>
      <c r="V734" s="92"/>
      <c r="W734" s="92"/>
    </row>
    <row r="735" spans="16:23" ht="15.75" customHeight="1" x14ac:dyDescent="0.2">
      <c r="P735" s="92"/>
      <c r="Q735" s="92"/>
      <c r="R735" s="92"/>
      <c r="S735" s="92"/>
      <c r="T735" s="92"/>
      <c r="U735" s="92"/>
      <c r="V735" s="92"/>
      <c r="W735" s="92"/>
    </row>
    <row r="736" spans="16:23" ht="15.75" customHeight="1" x14ac:dyDescent="0.2">
      <c r="P736" s="92"/>
      <c r="Q736" s="92"/>
      <c r="R736" s="92"/>
      <c r="S736" s="92"/>
      <c r="T736" s="92"/>
      <c r="U736" s="92"/>
      <c r="V736" s="92"/>
      <c r="W736" s="92"/>
    </row>
    <row r="737" spans="16:23" ht="15.75" customHeight="1" x14ac:dyDescent="0.2">
      <c r="P737" s="92"/>
      <c r="Q737" s="92"/>
      <c r="R737" s="92"/>
      <c r="S737" s="92"/>
      <c r="T737" s="92"/>
      <c r="U737" s="92"/>
      <c r="V737" s="92"/>
      <c r="W737" s="92"/>
    </row>
    <row r="738" spans="16:23" ht="15.75" customHeight="1" x14ac:dyDescent="0.2">
      <c r="P738" s="92"/>
      <c r="Q738" s="92"/>
      <c r="R738" s="92"/>
      <c r="S738" s="92"/>
      <c r="T738" s="92"/>
      <c r="U738" s="92"/>
      <c r="V738" s="92"/>
      <c r="W738" s="92"/>
    </row>
    <row r="739" spans="16:23" ht="15.75" customHeight="1" x14ac:dyDescent="0.2">
      <c r="P739" s="92"/>
      <c r="Q739" s="92"/>
      <c r="R739" s="92"/>
      <c r="S739" s="92"/>
      <c r="T739" s="92"/>
      <c r="U739" s="92"/>
      <c r="V739" s="92"/>
      <c r="W739" s="92"/>
    </row>
    <row r="740" spans="16:23" ht="15.75" customHeight="1" x14ac:dyDescent="0.2">
      <c r="P740" s="92"/>
      <c r="Q740" s="92"/>
      <c r="R740" s="92"/>
      <c r="S740" s="92"/>
      <c r="T740" s="92"/>
      <c r="U740" s="92"/>
      <c r="V740" s="92"/>
      <c r="W740" s="92"/>
    </row>
    <row r="741" spans="16:23" ht="15.75" customHeight="1" x14ac:dyDescent="0.2">
      <c r="P741" s="92"/>
      <c r="Q741" s="92"/>
      <c r="R741" s="92"/>
      <c r="S741" s="92"/>
      <c r="T741" s="92"/>
      <c r="U741" s="92"/>
      <c r="V741" s="92"/>
      <c r="W741" s="92"/>
    </row>
    <row r="742" spans="16:23" ht="15.75" customHeight="1" x14ac:dyDescent="0.2">
      <c r="P742" s="92"/>
      <c r="Q742" s="92"/>
      <c r="R742" s="92"/>
      <c r="S742" s="92"/>
      <c r="T742" s="92"/>
      <c r="U742" s="92"/>
      <c r="V742" s="92"/>
      <c r="W742" s="92"/>
    </row>
    <row r="743" spans="16:23" ht="15.75" customHeight="1" x14ac:dyDescent="0.2">
      <c r="P743" s="92"/>
      <c r="Q743" s="92"/>
      <c r="R743" s="92"/>
      <c r="S743" s="92"/>
      <c r="T743" s="92"/>
      <c r="U743" s="92"/>
      <c r="V743" s="92"/>
      <c r="W743" s="92"/>
    </row>
    <row r="744" spans="16:23" ht="15.75" customHeight="1" x14ac:dyDescent="0.2">
      <c r="P744" s="92"/>
      <c r="Q744" s="92"/>
      <c r="R744" s="92"/>
      <c r="S744" s="92"/>
      <c r="T744" s="92"/>
      <c r="U744" s="92"/>
      <c r="V744" s="92"/>
      <c r="W744" s="92"/>
    </row>
    <row r="745" spans="16:23" ht="15.75" customHeight="1" x14ac:dyDescent="0.2">
      <c r="P745" s="92"/>
      <c r="Q745" s="92"/>
      <c r="R745" s="92"/>
      <c r="S745" s="92"/>
      <c r="T745" s="92"/>
      <c r="U745" s="92"/>
      <c r="V745" s="92"/>
      <c r="W745" s="92"/>
    </row>
    <row r="746" spans="16:23" ht="15.75" customHeight="1" x14ac:dyDescent="0.2">
      <c r="P746" s="92"/>
      <c r="Q746" s="92"/>
      <c r="R746" s="92"/>
      <c r="S746" s="92"/>
      <c r="T746" s="92"/>
      <c r="U746" s="92"/>
      <c r="V746" s="92"/>
      <c r="W746" s="92"/>
    </row>
    <row r="747" spans="16:23" ht="15.75" customHeight="1" x14ac:dyDescent="0.2">
      <c r="P747" s="92"/>
      <c r="Q747" s="92"/>
      <c r="R747" s="92"/>
      <c r="S747" s="92"/>
      <c r="T747" s="92"/>
      <c r="U747" s="92"/>
      <c r="V747" s="92"/>
      <c r="W747" s="92"/>
    </row>
    <row r="748" spans="16:23" ht="15.75" customHeight="1" x14ac:dyDescent="0.2">
      <c r="P748" s="92"/>
      <c r="Q748" s="92"/>
      <c r="R748" s="92"/>
      <c r="S748" s="92"/>
      <c r="T748" s="92"/>
      <c r="U748" s="92"/>
      <c r="V748" s="92"/>
      <c r="W748" s="92"/>
    </row>
    <row r="749" spans="16:23" ht="15.75" customHeight="1" x14ac:dyDescent="0.2">
      <c r="P749" s="92"/>
      <c r="Q749" s="92"/>
      <c r="R749" s="92"/>
      <c r="S749" s="92"/>
      <c r="T749" s="92"/>
      <c r="U749" s="92"/>
      <c r="V749" s="92"/>
      <c r="W749" s="92"/>
    </row>
    <row r="750" spans="16:23" ht="15.75" customHeight="1" x14ac:dyDescent="0.2">
      <c r="P750" s="92"/>
      <c r="Q750" s="92"/>
      <c r="R750" s="92"/>
      <c r="S750" s="92"/>
      <c r="T750" s="92"/>
      <c r="U750" s="92"/>
      <c r="V750" s="92"/>
      <c r="W750" s="92"/>
    </row>
    <row r="751" spans="16:23" ht="15.75" customHeight="1" x14ac:dyDescent="0.2">
      <c r="P751" s="92"/>
      <c r="Q751" s="92"/>
      <c r="R751" s="92"/>
      <c r="S751" s="92"/>
      <c r="T751" s="92"/>
      <c r="U751" s="92"/>
      <c r="V751" s="92"/>
      <c r="W751" s="92"/>
    </row>
    <row r="752" spans="16:23" ht="15.75" customHeight="1" x14ac:dyDescent="0.2">
      <c r="P752" s="92"/>
      <c r="Q752" s="92"/>
      <c r="R752" s="92"/>
      <c r="S752" s="92"/>
      <c r="T752" s="92"/>
      <c r="U752" s="92"/>
      <c r="V752" s="92"/>
      <c r="W752" s="92"/>
    </row>
    <row r="753" spans="16:23" ht="15.75" customHeight="1" x14ac:dyDescent="0.2">
      <c r="P753" s="92"/>
      <c r="Q753" s="92"/>
      <c r="R753" s="92"/>
      <c r="S753" s="92"/>
      <c r="T753" s="92"/>
      <c r="U753" s="92"/>
      <c r="V753" s="92"/>
      <c r="W753" s="92"/>
    </row>
    <row r="754" spans="16:23" ht="15.75" customHeight="1" x14ac:dyDescent="0.2">
      <c r="P754" s="92"/>
      <c r="Q754" s="92"/>
      <c r="R754" s="92"/>
      <c r="S754" s="92"/>
      <c r="T754" s="92"/>
      <c r="U754" s="92"/>
      <c r="V754" s="92"/>
      <c r="W754" s="92"/>
    </row>
    <row r="755" spans="16:23" ht="15.75" customHeight="1" x14ac:dyDescent="0.2">
      <c r="P755" s="92"/>
      <c r="Q755" s="92"/>
      <c r="R755" s="92"/>
      <c r="S755" s="92"/>
      <c r="T755" s="92"/>
      <c r="U755" s="92"/>
      <c r="V755" s="92"/>
      <c r="W755" s="92"/>
    </row>
    <row r="756" spans="16:23" ht="15.75" customHeight="1" x14ac:dyDescent="0.2">
      <c r="P756" s="92"/>
      <c r="Q756" s="92"/>
      <c r="R756" s="92"/>
      <c r="S756" s="92"/>
      <c r="T756" s="92"/>
      <c r="U756" s="92"/>
      <c r="V756" s="92"/>
      <c r="W756" s="92"/>
    </row>
    <row r="757" spans="16:23" ht="15.75" customHeight="1" x14ac:dyDescent="0.2">
      <c r="P757" s="92"/>
      <c r="Q757" s="92"/>
      <c r="R757" s="92"/>
      <c r="S757" s="92"/>
      <c r="T757" s="92"/>
      <c r="U757" s="92"/>
      <c r="V757" s="92"/>
      <c r="W757" s="92"/>
    </row>
    <row r="758" spans="16:23" ht="15.75" customHeight="1" x14ac:dyDescent="0.2">
      <c r="P758" s="92"/>
      <c r="Q758" s="92"/>
      <c r="R758" s="92"/>
      <c r="S758" s="92"/>
      <c r="T758" s="92"/>
      <c r="U758" s="92"/>
      <c r="V758" s="92"/>
      <c r="W758" s="92"/>
    </row>
    <row r="759" spans="16:23" ht="15.75" customHeight="1" x14ac:dyDescent="0.2">
      <c r="P759" s="92"/>
      <c r="Q759" s="92"/>
      <c r="R759" s="92"/>
      <c r="S759" s="92"/>
      <c r="T759" s="92"/>
      <c r="U759" s="92"/>
      <c r="V759" s="92"/>
      <c r="W759" s="92"/>
    </row>
    <row r="760" spans="16:23" ht="15.75" customHeight="1" x14ac:dyDescent="0.2">
      <c r="P760" s="92"/>
      <c r="Q760" s="92"/>
      <c r="R760" s="92"/>
      <c r="S760" s="92"/>
      <c r="T760" s="92"/>
      <c r="U760" s="92"/>
      <c r="V760" s="92"/>
      <c r="W760" s="92"/>
    </row>
    <row r="761" spans="16:23" ht="15.75" customHeight="1" x14ac:dyDescent="0.2">
      <c r="P761" s="92"/>
      <c r="Q761" s="92"/>
      <c r="R761" s="92"/>
      <c r="S761" s="92"/>
      <c r="T761" s="92"/>
      <c r="U761" s="92"/>
      <c r="V761" s="92"/>
      <c r="W761" s="92"/>
    </row>
    <row r="762" spans="16:23" ht="15.75" customHeight="1" x14ac:dyDescent="0.2">
      <c r="P762" s="92"/>
      <c r="Q762" s="92"/>
      <c r="R762" s="92"/>
      <c r="S762" s="92"/>
      <c r="T762" s="92"/>
      <c r="U762" s="92"/>
      <c r="V762" s="92"/>
      <c r="W762" s="92"/>
    </row>
    <row r="763" spans="16:23" ht="15.75" customHeight="1" x14ac:dyDescent="0.2">
      <c r="P763" s="92"/>
      <c r="Q763" s="92"/>
      <c r="R763" s="92"/>
      <c r="S763" s="92"/>
      <c r="T763" s="92"/>
      <c r="U763" s="92"/>
      <c r="V763" s="92"/>
      <c r="W763" s="92"/>
    </row>
    <row r="764" spans="16:23" ht="15.75" customHeight="1" x14ac:dyDescent="0.2">
      <c r="P764" s="92"/>
      <c r="Q764" s="92"/>
      <c r="R764" s="92"/>
      <c r="S764" s="92"/>
      <c r="T764" s="92"/>
      <c r="U764" s="92"/>
      <c r="V764" s="92"/>
      <c r="W764" s="92"/>
    </row>
    <row r="765" spans="16:23" ht="15.75" customHeight="1" x14ac:dyDescent="0.2">
      <c r="P765" s="92"/>
      <c r="Q765" s="92"/>
      <c r="R765" s="92"/>
      <c r="S765" s="92"/>
      <c r="T765" s="92"/>
      <c r="U765" s="92"/>
      <c r="V765" s="92"/>
      <c r="W765" s="92"/>
    </row>
    <row r="766" spans="16:23" ht="15.75" customHeight="1" x14ac:dyDescent="0.2">
      <c r="P766" s="92"/>
      <c r="Q766" s="92"/>
      <c r="R766" s="92"/>
      <c r="S766" s="92"/>
      <c r="T766" s="92"/>
      <c r="U766" s="92"/>
      <c r="V766" s="92"/>
      <c r="W766" s="92"/>
    </row>
    <row r="767" spans="16:23" ht="15.75" customHeight="1" x14ac:dyDescent="0.2">
      <c r="P767" s="92"/>
      <c r="Q767" s="92"/>
      <c r="R767" s="92"/>
      <c r="S767" s="92"/>
      <c r="T767" s="92"/>
      <c r="U767" s="92"/>
      <c r="V767" s="92"/>
      <c r="W767" s="92"/>
    </row>
    <row r="768" spans="16:23" ht="15.75" customHeight="1" x14ac:dyDescent="0.2">
      <c r="P768" s="92"/>
      <c r="Q768" s="92"/>
      <c r="R768" s="92"/>
      <c r="S768" s="92"/>
      <c r="T768" s="92"/>
      <c r="U768" s="92"/>
      <c r="V768" s="92"/>
      <c r="W768" s="92"/>
    </row>
    <row r="769" spans="16:23" ht="15.75" customHeight="1" x14ac:dyDescent="0.2">
      <c r="P769" s="92"/>
      <c r="Q769" s="92"/>
      <c r="R769" s="92"/>
      <c r="S769" s="92"/>
      <c r="T769" s="92"/>
      <c r="U769" s="92"/>
      <c r="V769" s="92"/>
      <c r="W769" s="92"/>
    </row>
    <row r="770" spans="16:23" ht="15.75" customHeight="1" x14ac:dyDescent="0.2">
      <c r="P770" s="92"/>
      <c r="Q770" s="92"/>
      <c r="R770" s="92"/>
      <c r="S770" s="92"/>
      <c r="T770" s="92"/>
      <c r="U770" s="92"/>
      <c r="V770" s="92"/>
      <c r="W770" s="92"/>
    </row>
    <row r="771" spans="16:23" ht="15.75" customHeight="1" x14ac:dyDescent="0.2">
      <c r="P771" s="92"/>
      <c r="Q771" s="92"/>
      <c r="R771" s="92"/>
      <c r="S771" s="92"/>
      <c r="T771" s="92"/>
      <c r="U771" s="92"/>
      <c r="V771" s="92"/>
      <c r="W771" s="92"/>
    </row>
    <row r="772" spans="16:23" ht="15.75" customHeight="1" x14ac:dyDescent="0.2">
      <c r="P772" s="92"/>
      <c r="Q772" s="92"/>
      <c r="R772" s="92"/>
      <c r="S772" s="92"/>
      <c r="T772" s="92"/>
      <c r="U772" s="92"/>
      <c r="V772" s="92"/>
      <c r="W772" s="92"/>
    </row>
    <row r="773" spans="16:23" ht="15.75" customHeight="1" x14ac:dyDescent="0.2">
      <c r="P773" s="92"/>
      <c r="Q773" s="92"/>
      <c r="R773" s="92"/>
      <c r="S773" s="92"/>
      <c r="T773" s="92"/>
      <c r="U773" s="92"/>
      <c r="V773" s="92"/>
      <c r="W773" s="92"/>
    </row>
    <row r="774" spans="16:23" ht="15.75" customHeight="1" x14ac:dyDescent="0.2">
      <c r="P774" s="92"/>
      <c r="Q774" s="92"/>
      <c r="R774" s="92"/>
      <c r="S774" s="92"/>
      <c r="T774" s="92"/>
      <c r="U774" s="92"/>
      <c r="V774" s="92"/>
      <c r="W774" s="92"/>
    </row>
    <row r="775" spans="16:23" ht="15.75" customHeight="1" x14ac:dyDescent="0.2">
      <c r="P775" s="92"/>
      <c r="Q775" s="92"/>
      <c r="R775" s="92"/>
      <c r="S775" s="92"/>
      <c r="T775" s="92"/>
      <c r="U775" s="92"/>
      <c r="V775" s="92"/>
      <c r="W775" s="92"/>
    </row>
    <row r="776" spans="16:23" ht="15.75" customHeight="1" x14ac:dyDescent="0.2">
      <c r="P776" s="92"/>
      <c r="Q776" s="92"/>
      <c r="R776" s="92"/>
      <c r="S776" s="92"/>
      <c r="T776" s="92"/>
      <c r="U776" s="92"/>
      <c r="V776" s="92"/>
      <c r="W776" s="92"/>
    </row>
    <row r="777" spans="16:23" ht="15.75" customHeight="1" x14ac:dyDescent="0.2">
      <c r="P777" s="92"/>
      <c r="Q777" s="92"/>
      <c r="R777" s="92"/>
      <c r="S777" s="92"/>
      <c r="T777" s="92"/>
      <c r="U777" s="92"/>
      <c r="V777" s="92"/>
      <c r="W777" s="92"/>
    </row>
    <row r="778" spans="16:23" ht="15.75" customHeight="1" x14ac:dyDescent="0.2">
      <c r="P778" s="92"/>
      <c r="Q778" s="92"/>
      <c r="R778" s="92"/>
      <c r="S778" s="92"/>
      <c r="T778" s="92"/>
      <c r="U778" s="92"/>
      <c r="V778" s="92"/>
      <c r="W778" s="92"/>
    </row>
    <row r="779" spans="16:23" ht="15.75" customHeight="1" x14ac:dyDescent="0.2">
      <c r="P779" s="92"/>
      <c r="Q779" s="92"/>
      <c r="R779" s="92"/>
      <c r="S779" s="92"/>
      <c r="T779" s="92"/>
      <c r="U779" s="92"/>
      <c r="V779" s="92"/>
      <c r="W779" s="92"/>
    </row>
    <row r="780" spans="16:23" ht="15.75" customHeight="1" x14ac:dyDescent="0.2">
      <c r="P780" s="92"/>
      <c r="Q780" s="92"/>
      <c r="R780" s="92"/>
      <c r="S780" s="92"/>
      <c r="T780" s="92"/>
      <c r="U780" s="92"/>
      <c r="V780" s="92"/>
      <c r="W780" s="92"/>
    </row>
    <row r="781" spans="16:23" ht="15.75" customHeight="1" x14ac:dyDescent="0.2">
      <c r="P781" s="92"/>
      <c r="Q781" s="92"/>
      <c r="R781" s="92"/>
      <c r="S781" s="92"/>
      <c r="T781" s="92"/>
      <c r="U781" s="92"/>
      <c r="V781" s="92"/>
      <c r="W781" s="92"/>
    </row>
    <row r="782" spans="16:23" ht="15.75" customHeight="1" x14ac:dyDescent="0.2">
      <c r="P782" s="92"/>
      <c r="Q782" s="92"/>
      <c r="R782" s="92"/>
      <c r="S782" s="92"/>
      <c r="T782" s="92"/>
      <c r="U782" s="92"/>
      <c r="V782" s="92"/>
      <c r="W782" s="92"/>
    </row>
    <row r="783" spans="16:23" ht="15.75" customHeight="1" x14ac:dyDescent="0.2">
      <c r="P783" s="92"/>
      <c r="Q783" s="92"/>
      <c r="R783" s="92"/>
      <c r="S783" s="92"/>
      <c r="T783" s="92"/>
      <c r="U783" s="92"/>
      <c r="V783" s="92"/>
      <c r="W783" s="92"/>
    </row>
    <row r="784" spans="16:23" ht="15.75" customHeight="1" x14ac:dyDescent="0.2">
      <c r="P784" s="92"/>
      <c r="Q784" s="92"/>
      <c r="R784" s="92"/>
      <c r="S784" s="92"/>
      <c r="T784" s="92"/>
      <c r="U784" s="92"/>
      <c r="V784" s="92"/>
      <c r="W784" s="92"/>
    </row>
    <row r="785" spans="16:23" ht="15.75" customHeight="1" x14ac:dyDescent="0.2">
      <c r="P785" s="92"/>
      <c r="Q785" s="92"/>
      <c r="R785" s="92"/>
      <c r="S785" s="92"/>
      <c r="T785" s="92"/>
      <c r="U785" s="92"/>
      <c r="V785" s="92"/>
      <c r="W785" s="92"/>
    </row>
    <row r="786" spans="16:23" ht="15.75" customHeight="1" x14ac:dyDescent="0.2">
      <c r="P786" s="92"/>
      <c r="Q786" s="92"/>
      <c r="R786" s="92"/>
      <c r="S786" s="92"/>
      <c r="T786" s="92"/>
      <c r="U786" s="92"/>
      <c r="V786" s="92"/>
      <c r="W786" s="92"/>
    </row>
    <row r="787" spans="16:23" ht="15.75" customHeight="1" x14ac:dyDescent="0.2">
      <c r="P787" s="92"/>
      <c r="Q787" s="92"/>
      <c r="R787" s="92"/>
      <c r="S787" s="92"/>
      <c r="T787" s="92"/>
      <c r="U787" s="92"/>
      <c r="V787" s="92"/>
      <c r="W787" s="92"/>
    </row>
    <row r="788" spans="16:23" ht="15.75" customHeight="1" x14ac:dyDescent="0.2">
      <c r="P788" s="92"/>
      <c r="Q788" s="92"/>
      <c r="R788" s="92"/>
      <c r="S788" s="92"/>
      <c r="T788" s="92"/>
      <c r="U788" s="92"/>
      <c r="V788" s="92"/>
      <c r="W788" s="92"/>
    </row>
    <row r="789" spans="16:23" ht="15.75" customHeight="1" x14ac:dyDescent="0.2">
      <c r="P789" s="92"/>
      <c r="Q789" s="92"/>
      <c r="R789" s="92"/>
      <c r="S789" s="92"/>
      <c r="T789" s="92"/>
      <c r="U789" s="92"/>
      <c r="V789" s="92"/>
      <c r="W789" s="92"/>
    </row>
    <row r="790" spans="16:23" ht="15.75" customHeight="1" x14ac:dyDescent="0.2">
      <c r="P790" s="92"/>
      <c r="Q790" s="92"/>
      <c r="R790" s="92"/>
      <c r="S790" s="92"/>
      <c r="T790" s="92"/>
      <c r="U790" s="92"/>
      <c r="V790" s="92"/>
      <c r="W790" s="92"/>
    </row>
    <row r="791" spans="16:23" ht="15.75" customHeight="1" x14ac:dyDescent="0.2">
      <c r="P791" s="92"/>
      <c r="Q791" s="92"/>
      <c r="R791" s="92"/>
      <c r="S791" s="92"/>
      <c r="T791" s="92"/>
      <c r="U791" s="92"/>
      <c r="V791" s="92"/>
      <c r="W791" s="92"/>
    </row>
    <row r="792" spans="16:23" ht="15.75" customHeight="1" x14ac:dyDescent="0.2">
      <c r="P792" s="92"/>
      <c r="Q792" s="92"/>
      <c r="R792" s="92"/>
      <c r="S792" s="92"/>
      <c r="T792" s="92"/>
      <c r="U792" s="92"/>
      <c r="V792" s="92"/>
      <c r="W792" s="92"/>
    </row>
    <row r="793" spans="16:23" ht="15.75" customHeight="1" x14ac:dyDescent="0.2">
      <c r="P793" s="92"/>
      <c r="Q793" s="92"/>
      <c r="R793" s="92"/>
      <c r="S793" s="92"/>
      <c r="T793" s="92"/>
      <c r="U793" s="92"/>
      <c r="V793" s="92"/>
      <c r="W793" s="92"/>
    </row>
    <row r="794" spans="16:23" ht="15.75" customHeight="1" x14ac:dyDescent="0.2">
      <c r="P794" s="92"/>
      <c r="Q794" s="92"/>
      <c r="R794" s="92"/>
      <c r="S794" s="92"/>
      <c r="T794" s="92"/>
      <c r="U794" s="92"/>
      <c r="V794" s="92"/>
      <c r="W794" s="92"/>
    </row>
    <row r="795" spans="16:23" ht="15.75" customHeight="1" x14ac:dyDescent="0.2">
      <c r="P795" s="92"/>
      <c r="Q795" s="92"/>
      <c r="R795" s="92"/>
      <c r="S795" s="92"/>
      <c r="T795" s="92"/>
      <c r="U795" s="92"/>
      <c r="V795" s="92"/>
      <c r="W795" s="92"/>
    </row>
    <row r="796" spans="16:23" ht="15.75" customHeight="1" x14ac:dyDescent="0.2">
      <c r="P796" s="92"/>
      <c r="Q796" s="92"/>
      <c r="R796" s="92"/>
      <c r="S796" s="92"/>
      <c r="T796" s="92"/>
      <c r="U796" s="92"/>
      <c r="V796" s="92"/>
      <c r="W796" s="92"/>
    </row>
    <row r="797" spans="16:23" ht="15.75" customHeight="1" x14ac:dyDescent="0.2">
      <c r="P797" s="92"/>
      <c r="Q797" s="92"/>
      <c r="R797" s="92"/>
      <c r="S797" s="92"/>
      <c r="T797" s="92"/>
      <c r="U797" s="92"/>
      <c r="V797" s="92"/>
      <c r="W797" s="92"/>
    </row>
    <row r="798" spans="16:23" ht="15.75" customHeight="1" x14ac:dyDescent="0.2">
      <c r="P798" s="92"/>
      <c r="Q798" s="92"/>
      <c r="R798" s="92"/>
      <c r="S798" s="92"/>
      <c r="T798" s="92"/>
      <c r="U798" s="92"/>
      <c r="V798" s="92"/>
      <c r="W798" s="92"/>
    </row>
    <row r="799" spans="16:23" ht="15.75" customHeight="1" x14ac:dyDescent="0.2">
      <c r="P799" s="92"/>
      <c r="Q799" s="92"/>
      <c r="R799" s="92"/>
      <c r="S799" s="92"/>
      <c r="T799" s="92"/>
      <c r="U799" s="92"/>
      <c r="V799" s="92"/>
      <c r="W799" s="92"/>
    </row>
    <row r="800" spans="16:23" ht="15.75" customHeight="1" x14ac:dyDescent="0.2">
      <c r="P800" s="92"/>
      <c r="Q800" s="92"/>
      <c r="R800" s="92"/>
      <c r="S800" s="92"/>
      <c r="T800" s="92"/>
      <c r="U800" s="92"/>
      <c r="V800" s="92"/>
      <c r="W800" s="92"/>
    </row>
    <row r="801" spans="16:23" ht="15.75" customHeight="1" x14ac:dyDescent="0.2">
      <c r="P801" s="92"/>
      <c r="Q801" s="92"/>
      <c r="R801" s="92"/>
      <c r="S801" s="92"/>
      <c r="T801" s="92"/>
      <c r="U801" s="92"/>
      <c r="V801" s="92"/>
      <c r="W801" s="92"/>
    </row>
    <row r="802" spans="16:23" ht="15.75" customHeight="1" x14ac:dyDescent="0.2">
      <c r="P802" s="92"/>
      <c r="Q802" s="92"/>
      <c r="R802" s="92"/>
      <c r="S802" s="92"/>
      <c r="T802" s="92"/>
      <c r="U802" s="92"/>
      <c r="V802" s="92"/>
      <c r="W802" s="92"/>
    </row>
    <row r="803" spans="16:23" ht="15.75" customHeight="1" x14ac:dyDescent="0.2">
      <c r="P803" s="92"/>
      <c r="Q803" s="92"/>
      <c r="R803" s="92"/>
      <c r="S803" s="92"/>
      <c r="T803" s="92"/>
      <c r="U803" s="92"/>
      <c r="V803" s="92"/>
      <c r="W803" s="92"/>
    </row>
    <row r="804" spans="16:23" ht="15.75" customHeight="1" x14ac:dyDescent="0.2">
      <c r="P804" s="92"/>
      <c r="Q804" s="92"/>
      <c r="R804" s="92"/>
      <c r="S804" s="92"/>
      <c r="T804" s="92"/>
      <c r="U804" s="92"/>
      <c r="V804" s="92"/>
      <c r="W804" s="92"/>
    </row>
    <row r="805" spans="16:23" ht="15.75" customHeight="1" x14ac:dyDescent="0.2">
      <c r="P805" s="92"/>
      <c r="Q805" s="92"/>
      <c r="R805" s="92"/>
      <c r="S805" s="92"/>
      <c r="T805" s="92"/>
      <c r="U805" s="92"/>
      <c r="V805" s="92"/>
      <c r="W805" s="92"/>
    </row>
    <row r="806" spans="16:23" ht="15.75" customHeight="1" x14ac:dyDescent="0.2">
      <c r="P806" s="92"/>
      <c r="Q806" s="92"/>
      <c r="R806" s="92"/>
      <c r="S806" s="92"/>
      <c r="T806" s="92"/>
      <c r="U806" s="92"/>
      <c r="V806" s="92"/>
      <c r="W806" s="92"/>
    </row>
    <row r="807" spans="16:23" ht="15.75" customHeight="1" x14ac:dyDescent="0.2">
      <c r="P807" s="92"/>
      <c r="Q807" s="92"/>
      <c r="R807" s="92"/>
      <c r="S807" s="92"/>
      <c r="T807" s="92"/>
      <c r="U807" s="92"/>
      <c r="V807" s="92"/>
      <c r="W807" s="92"/>
    </row>
    <row r="808" spans="16:23" ht="15.75" customHeight="1" x14ac:dyDescent="0.2">
      <c r="P808" s="92"/>
      <c r="Q808" s="92"/>
      <c r="R808" s="92"/>
      <c r="S808" s="92"/>
      <c r="T808" s="92"/>
      <c r="U808" s="92"/>
      <c r="V808" s="92"/>
      <c r="W808" s="92"/>
    </row>
    <row r="809" spans="16:23" ht="15.75" customHeight="1" x14ac:dyDescent="0.2">
      <c r="P809" s="92"/>
      <c r="Q809" s="92"/>
      <c r="R809" s="92"/>
      <c r="S809" s="92"/>
      <c r="T809" s="92"/>
      <c r="U809" s="92"/>
      <c r="V809" s="92"/>
      <c r="W809" s="92"/>
    </row>
    <row r="810" spans="16:23" ht="15.75" customHeight="1" x14ac:dyDescent="0.2">
      <c r="P810" s="92"/>
      <c r="Q810" s="92"/>
      <c r="R810" s="92"/>
      <c r="S810" s="92"/>
      <c r="T810" s="92"/>
      <c r="U810" s="92"/>
      <c r="V810" s="92"/>
      <c r="W810" s="92"/>
    </row>
    <row r="811" spans="16:23" ht="15.75" customHeight="1" x14ac:dyDescent="0.2">
      <c r="P811" s="92"/>
      <c r="Q811" s="92"/>
      <c r="R811" s="92"/>
      <c r="S811" s="92"/>
      <c r="T811" s="92"/>
      <c r="U811" s="92"/>
      <c r="V811" s="92"/>
      <c r="W811" s="92"/>
    </row>
    <row r="812" spans="16:23" ht="15.75" customHeight="1" x14ac:dyDescent="0.2">
      <c r="P812" s="92"/>
      <c r="Q812" s="92"/>
      <c r="R812" s="92"/>
      <c r="S812" s="92"/>
      <c r="T812" s="92"/>
      <c r="U812" s="92"/>
      <c r="V812" s="92"/>
      <c r="W812" s="92"/>
    </row>
    <row r="813" spans="16:23" ht="15.75" customHeight="1" x14ac:dyDescent="0.2">
      <c r="P813" s="92"/>
      <c r="Q813" s="92"/>
      <c r="R813" s="92"/>
      <c r="S813" s="92"/>
      <c r="T813" s="92"/>
      <c r="U813" s="92"/>
      <c r="V813" s="92"/>
      <c r="W813" s="92"/>
    </row>
    <row r="814" spans="16:23" ht="15.75" customHeight="1" x14ac:dyDescent="0.2">
      <c r="P814" s="92"/>
      <c r="Q814" s="92"/>
      <c r="R814" s="92"/>
      <c r="S814" s="92"/>
      <c r="T814" s="92"/>
      <c r="U814" s="92"/>
      <c r="V814" s="92"/>
      <c r="W814" s="92"/>
    </row>
    <row r="815" spans="16:23" ht="15.75" customHeight="1" x14ac:dyDescent="0.2">
      <c r="P815" s="92"/>
      <c r="Q815" s="92"/>
      <c r="R815" s="92"/>
      <c r="S815" s="92"/>
      <c r="T815" s="92"/>
      <c r="U815" s="92"/>
      <c r="V815" s="92"/>
      <c r="W815" s="92"/>
    </row>
    <row r="816" spans="16:23" ht="15.75" customHeight="1" x14ac:dyDescent="0.2">
      <c r="P816" s="92"/>
      <c r="Q816" s="92"/>
      <c r="R816" s="92"/>
      <c r="S816" s="92"/>
      <c r="T816" s="92"/>
      <c r="U816" s="92"/>
      <c r="V816" s="92"/>
      <c r="W816" s="92"/>
    </row>
    <row r="817" spans="16:23" ht="15.75" customHeight="1" x14ac:dyDescent="0.2">
      <c r="P817" s="92"/>
      <c r="Q817" s="92"/>
      <c r="R817" s="92"/>
      <c r="S817" s="92"/>
      <c r="T817" s="92"/>
      <c r="U817" s="92"/>
      <c r="V817" s="92"/>
      <c r="W817" s="92"/>
    </row>
    <row r="818" spans="16:23" ht="15.75" customHeight="1" x14ac:dyDescent="0.2">
      <c r="P818" s="92"/>
      <c r="Q818" s="92"/>
      <c r="R818" s="92"/>
      <c r="S818" s="92"/>
      <c r="T818" s="92"/>
      <c r="U818" s="92"/>
      <c r="V818" s="92"/>
      <c r="W818" s="92"/>
    </row>
    <row r="819" spans="16:23" ht="15.75" customHeight="1" x14ac:dyDescent="0.2">
      <c r="P819" s="92"/>
      <c r="Q819" s="92"/>
      <c r="R819" s="92"/>
      <c r="S819" s="92"/>
      <c r="T819" s="92"/>
      <c r="U819" s="92"/>
      <c r="V819" s="92"/>
      <c r="W819" s="92"/>
    </row>
    <row r="820" spans="16:23" ht="15.75" customHeight="1" x14ac:dyDescent="0.2">
      <c r="P820" s="92"/>
      <c r="Q820" s="92"/>
      <c r="R820" s="92"/>
      <c r="S820" s="92"/>
      <c r="T820" s="92"/>
      <c r="U820" s="92"/>
      <c r="V820" s="92"/>
      <c r="W820" s="92"/>
    </row>
    <row r="821" spans="16:23" ht="15.75" customHeight="1" x14ac:dyDescent="0.2">
      <c r="P821" s="92"/>
      <c r="Q821" s="92"/>
      <c r="R821" s="92"/>
      <c r="S821" s="92"/>
      <c r="T821" s="92"/>
      <c r="U821" s="92"/>
      <c r="V821" s="92"/>
      <c r="W821" s="92"/>
    </row>
    <row r="822" spans="16:23" ht="15.75" customHeight="1" x14ac:dyDescent="0.2">
      <c r="P822" s="92"/>
      <c r="Q822" s="92"/>
      <c r="R822" s="92"/>
      <c r="S822" s="92"/>
      <c r="T822" s="92"/>
      <c r="U822" s="92"/>
      <c r="V822" s="92"/>
      <c r="W822" s="92"/>
    </row>
    <row r="823" spans="16:23" ht="15.75" customHeight="1" x14ac:dyDescent="0.2">
      <c r="P823" s="92"/>
      <c r="Q823" s="92"/>
      <c r="R823" s="92"/>
      <c r="S823" s="92"/>
      <c r="T823" s="92"/>
      <c r="U823" s="92"/>
      <c r="V823" s="92"/>
      <c r="W823" s="92"/>
    </row>
    <row r="824" spans="16:23" ht="15.75" customHeight="1" x14ac:dyDescent="0.2">
      <c r="P824" s="92"/>
      <c r="Q824" s="92"/>
      <c r="R824" s="92"/>
      <c r="S824" s="92"/>
      <c r="T824" s="92"/>
      <c r="U824" s="92"/>
      <c r="V824" s="92"/>
      <c r="W824" s="92"/>
    </row>
    <row r="825" spans="16:23" ht="15.75" customHeight="1" x14ac:dyDescent="0.2">
      <c r="P825" s="92"/>
      <c r="Q825" s="92"/>
      <c r="R825" s="92"/>
      <c r="S825" s="92"/>
      <c r="T825" s="92"/>
      <c r="U825" s="92"/>
      <c r="V825" s="92"/>
      <c r="W825" s="92"/>
    </row>
    <row r="826" spans="16:23" ht="15.75" customHeight="1" x14ac:dyDescent="0.2">
      <c r="P826" s="92"/>
      <c r="Q826" s="92"/>
      <c r="R826" s="92"/>
      <c r="S826" s="92"/>
      <c r="T826" s="92"/>
      <c r="U826" s="92"/>
      <c r="V826" s="92"/>
      <c r="W826" s="92"/>
    </row>
    <row r="827" spans="16:23" ht="15.75" customHeight="1" x14ac:dyDescent="0.2">
      <c r="P827" s="92"/>
      <c r="Q827" s="92"/>
      <c r="R827" s="92"/>
      <c r="S827" s="92"/>
      <c r="T827" s="92"/>
      <c r="U827" s="92"/>
      <c r="V827" s="92"/>
      <c r="W827" s="92"/>
    </row>
    <row r="828" spans="16:23" ht="15.75" customHeight="1" x14ac:dyDescent="0.2">
      <c r="P828" s="92"/>
      <c r="Q828" s="92"/>
      <c r="R828" s="92"/>
      <c r="S828" s="92"/>
      <c r="T828" s="92"/>
      <c r="U828" s="92"/>
      <c r="V828" s="92"/>
      <c r="W828" s="92"/>
    </row>
    <row r="829" spans="16:23" ht="15.75" customHeight="1" x14ac:dyDescent="0.2">
      <c r="P829" s="92"/>
      <c r="Q829" s="92"/>
      <c r="R829" s="92"/>
      <c r="S829" s="92"/>
      <c r="T829" s="92"/>
      <c r="U829" s="92"/>
      <c r="V829" s="92"/>
      <c r="W829" s="92"/>
    </row>
    <row r="830" spans="16:23" ht="15.75" customHeight="1" x14ac:dyDescent="0.2">
      <c r="P830" s="92"/>
      <c r="Q830" s="92"/>
      <c r="R830" s="92"/>
      <c r="S830" s="92"/>
      <c r="T830" s="92"/>
      <c r="U830" s="92"/>
      <c r="V830" s="92"/>
      <c r="W830" s="92"/>
    </row>
    <row r="831" spans="16:23" ht="15.75" customHeight="1" x14ac:dyDescent="0.2">
      <c r="P831" s="92"/>
      <c r="Q831" s="92"/>
      <c r="R831" s="92"/>
      <c r="S831" s="92"/>
      <c r="T831" s="92"/>
      <c r="U831" s="92"/>
      <c r="V831" s="92"/>
      <c r="W831" s="92"/>
    </row>
    <row r="832" spans="16:23" ht="15.75" customHeight="1" x14ac:dyDescent="0.2">
      <c r="P832" s="92"/>
      <c r="Q832" s="92"/>
      <c r="R832" s="92"/>
      <c r="S832" s="92"/>
      <c r="T832" s="92"/>
      <c r="U832" s="92"/>
      <c r="V832" s="92"/>
      <c r="W832" s="92"/>
    </row>
    <row r="833" spans="16:23" ht="15.75" customHeight="1" x14ac:dyDescent="0.2">
      <c r="P833" s="92"/>
      <c r="Q833" s="92"/>
      <c r="R833" s="92"/>
      <c r="S833" s="92"/>
      <c r="T833" s="92"/>
      <c r="U833" s="92"/>
      <c r="V833" s="92"/>
      <c r="W833" s="92"/>
    </row>
    <row r="834" spans="16:23" ht="15.75" customHeight="1" x14ac:dyDescent="0.2">
      <c r="P834" s="92"/>
      <c r="Q834" s="92"/>
      <c r="R834" s="92"/>
      <c r="S834" s="92"/>
      <c r="T834" s="92"/>
      <c r="U834" s="92"/>
      <c r="V834" s="92"/>
      <c r="W834" s="92"/>
    </row>
    <row r="835" spans="16:23" ht="15.75" customHeight="1" x14ac:dyDescent="0.2">
      <c r="P835" s="92"/>
      <c r="Q835" s="92"/>
      <c r="R835" s="92"/>
      <c r="S835" s="92"/>
      <c r="T835" s="92"/>
      <c r="U835" s="92"/>
      <c r="V835" s="92"/>
      <c r="W835" s="92"/>
    </row>
    <row r="836" spans="16:23" ht="15.75" customHeight="1" x14ac:dyDescent="0.2">
      <c r="P836" s="92"/>
      <c r="Q836" s="92"/>
      <c r="R836" s="92"/>
      <c r="S836" s="92"/>
      <c r="T836" s="92"/>
      <c r="U836" s="92"/>
      <c r="V836" s="92"/>
      <c r="W836" s="92"/>
    </row>
    <row r="837" spans="16:23" ht="15.75" customHeight="1" x14ac:dyDescent="0.2">
      <c r="P837" s="92"/>
      <c r="Q837" s="92"/>
      <c r="R837" s="92"/>
      <c r="S837" s="92"/>
      <c r="T837" s="92"/>
      <c r="U837" s="92"/>
      <c r="V837" s="92"/>
      <c r="W837" s="92"/>
    </row>
    <row r="838" spans="16:23" ht="15.75" customHeight="1" x14ac:dyDescent="0.2">
      <c r="P838" s="92"/>
      <c r="Q838" s="92"/>
      <c r="R838" s="92"/>
      <c r="S838" s="92"/>
      <c r="T838" s="92"/>
      <c r="U838" s="92"/>
      <c r="V838" s="92"/>
      <c r="W838" s="92"/>
    </row>
    <row r="839" spans="16:23" ht="15.75" customHeight="1" x14ac:dyDescent="0.2">
      <c r="P839" s="92"/>
      <c r="Q839" s="92"/>
      <c r="R839" s="92"/>
      <c r="S839" s="92"/>
      <c r="T839" s="92"/>
      <c r="U839" s="92"/>
      <c r="V839" s="92"/>
      <c r="W839" s="92"/>
    </row>
    <row r="840" spans="16:23" ht="15.75" customHeight="1" x14ac:dyDescent="0.2">
      <c r="P840" s="92"/>
      <c r="Q840" s="92"/>
      <c r="R840" s="92"/>
      <c r="S840" s="92"/>
      <c r="T840" s="92"/>
      <c r="U840" s="92"/>
      <c r="V840" s="92"/>
      <c r="W840" s="92"/>
    </row>
    <row r="841" spans="16:23" ht="15.75" customHeight="1" x14ac:dyDescent="0.2">
      <c r="P841" s="92"/>
      <c r="Q841" s="92"/>
      <c r="R841" s="92"/>
      <c r="S841" s="92"/>
      <c r="T841" s="92"/>
      <c r="U841" s="92"/>
      <c r="V841" s="92"/>
      <c r="W841" s="92"/>
    </row>
    <row r="842" spans="16:23" ht="15.75" customHeight="1" x14ac:dyDescent="0.2">
      <c r="P842" s="92"/>
      <c r="Q842" s="92"/>
      <c r="R842" s="92"/>
      <c r="S842" s="92"/>
      <c r="T842" s="92"/>
      <c r="U842" s="92"/>
      <c r="V842" s="92"/>
      <c r="W842" s="92"/>
    </row>
    <row r="843" spans="16:23" ht="15.75" customHeight="1" x14ac:dyDescent="0.2">
      <c r="P843" s="92"/>
      <c r="Q843" s="92"/>
      <c r="R843" s="92"/>
      <c r="S843" s="92"/>
      <c r="T843" s="92"/>
      <c r="U843" s="92"/>
      <c r="V843" s="92"/>
      <c r="W843" s="92"/>
    </row>
    <row r="844" spans="16:23" ht="15.75" customHeight="1" x14ac:dyDescent="0.2">
      <c r="P844" s="92"/>
      <c r="Q844" s="92"/>
      <c r="R844" s="92"/>
      <c r="S844" s="92"/>
      <c r="T844" s="92"/>
      <c r="U844" s="92"/>
      <c r="V844" s="92"/>
      <c r="W844" s="92"/>
    </row>
    <row r="845" spans="16:23" ht="15.75" customHeight="1" x14ac:dyDescent="0.2">
      <c r="P845" s="92"/>
      <c r="Q845" s="92"/>
      <c r="R845" s="92"/>
      <c r="S845" s="92"/>
      <c r="T845" s="92"/>
      <c r="U845" s="92"/>
      <c r="V845" s="92"/>
      <c r="W845" s="92"/>
    </row>
    <row r="846" spans="16:23" ht="15.75" customHeight="1" x14ac:dyDescent="0.2">
      <c r="P846" s="92"/>
      <c r="Q846" s="92"/>
      <c r="R846" s="92"/>
      <c r="S846" s="92"/>
      <c r="T846" s="92"/>
      <c r="U846" s="92"/>
      <c r="V846" s="92"/>
      <c r="W846" s="92"/>
    </row>
    <row r="847" spans="16:23" ht="15.75" customHeight="1" x14ac:dyDescent="0.2">
      <c r="P847" s="92"/>
      <c r="Q847" s="92"/>
      <c r="R847" s="92"/>
      <c r="S847" s="92"/>
      <c r="T847" s="92"/>
      <c r="U847" s="92"/>
      <c r="V847" s="92"/>
      <c r="W847" s="92"/>
    </row>
    <row r="848" spans="16:23" ht="15.75" customHeight="1" x14ac:dyDescent="0.2">
      <c r="P848" s="92"/>
      <c r="Q848" s="92"/>
      <c r="R848" s="92"/>
      <c r="S848" s="92"/>
      <c r="T848" s="92"/>
      <c r="U848" s="92"/>
      <c r="V848" s="92"/>
      <c r="W848" s="92"/>
    </row>
    <row r="849" spans="16:23" ht="15.75" customHeight="1" x14ac:dyDescent="0.2">
      <c r="P849" s="92"/>
      <c r="Q849" s="92"/>
      <c r="R849" s="92"/>
      <c r="S849" s="92"/>
      <c r="T849" s="92"/>
      <c r="U849" s="92"/>
      <c r="V849" s="92"/>
      <c r="W849" s="92"/>
    </row>
    <row r="850" spans="16:23" ht="15.75" customHeight="1" x14ac:dyDescent="0.2">
      <c r="P850" s="92"/>
      <c r="Q850" s="92"/>
      <c r="R850" s="92"/>
      <c r="S850" s="92"/>
      <c r="T850" s="92"/>
      <c r="U850" s="92"/>
      <c r="V850" s="92"/>
      <c r="W850" s="92"/>
    </row>
    <row r="851" spans="16:23" ht="15.75" customHeight="1" x14ac:dyDescent="0.2">
      <c r="P851" s="92"/>
      <c r="Q851" s="92"/>
      <c r="R851" s="92"/>
      <c r="S851" s="92"/>
      <c r="T851" s="92"/>
      <c r="U851" s="92"/>
      <c r="V851" s="92"/>
      <c r="W851" s="92"/>
    </row>
    <row r="852" spans="16:23" ht="15.75" customHeight="1" x14ac:dyDescent="0.2">
      <c r="P852" s="92"/>
      <c r="Q852" s="92"/>
      <c r="R852" s="92"/>
      <c r="S852" s="92"/>
      <c r="T852" s="92"/>
      <c r="U852" s="92"/>
      <c r="V852" s="92"/>
      <c r="W852" s="92"/>
    </row>
    <row r="853" spans="16:23" ht="15.75" customHeight="1" x14ac:dyDescent="0.2">
      <c r="P853" s="92"/>
      <c r="Q853" s="92"/>
      <c r="R853" s="92"/>
      <c r="S853" s="92"/>
      <c r="T853" s="92"/>
      <c r="U853" s="92"/>
      <c r="V853" s="92"/>
      <c r="W853" s="92"/>
    </row>
    <row r="854" spans="16:23" ht="15.75" customHeight="1" x14ac:dyDescent="0.2">
      <c r="P854" s="92"/>
      <c r="Q854" s="92"/>
      <c r="R854" s="92"/>
      <c r="S854" s="92"/>
      <c r="T854" s="92"/>
      <c r="U854" s="92"/>
      <c r="V854" s="92"/>
      <c r="W854" s="92"/>
    </row>
    <row r="855" spans="16:23" ht="15.75" customHeight="1" x14ac:dyDescent="0.2">
      <c r="P855" s="92"/>
      <c r="Q855" s="92"/>
      <c r="R855" s="92"/>
      <c r="S855" s="92"/>
      <c r="T855" s="92"/>
      <c r="U855" s="92"/>
      <c r="V855" s="92"/>
      <c r="W855" s="92"/>
    </row>
    <row r="856" spans="16:23" ht="15.75" customHeight="1" x14ac:dyDescent="0.2">
      <c r="P856" s="92"/>
      <c r="Q856" s="92"/>
      <c r="R856" s="92"/>
      <c r="S856" s="92"/>
      <c r="T856" s="92"/>
      <c r="U856" s="92"/>
      <c r="V856" s="92"/>
      <c r="W856" s="92"/>
    </row>
    <row r="857" spans="16:23" ht="15.75" customHeight="1" x14ac:dyDescent="0.2">
      <c r="P857" s="92"/>
      <c r="Q857" s="92"/>
      <c r="R857" s="92"/>
      <c r="S857" s="92"/>
      <c r="T857" s="92"/>
      <c r="U857" s="92"/>
      <c r="V857" s="92"/>
      <c r="W857" s="92"/>
    </row>
    <row r="858" spans="16:23" ht="15.75" customHeight="1" x14ac:dyDescent="0.2">
      <c r="P858" s="92"/>
      <c r="Q858" s="92"/>
      <c r="R858" s="92"/>
      <c r="S858" s="92"/>
      <c r="T858" s="92"/>
      <c r="U858" s="92"/>
      <c r="V858" s="92"/>
      <c r="W858" s="92"/>
    </row>
    <row r="859" spans="16:23" ht="15.75" customHeight="1" x14ac:dyDescent="0.2">
      <c r="P859" s="92"/>
      <c r="Q859" s="92"/>
      <c r="R859" s="92"/>
      <c r="S859" s="92"/>
      <c r="T859" s="92"/>
      <c r="U859" s="92"/>
      <c r="V859" s="92"/>
      <c r="W859" s="92"/>
    </row>
    <row r="860" spans="16:23" ht="15.75" customHeight="1" x14ac:dyDescent="0.2">
      <c r="P860" s="92"/>
      <c r="Q860" s="92"/>
      <c r="R860" s="92"/>
      <c r="S860" s="92"/>
      <c r="T860" s="92"/>
      <c r="U860" s="92"/>
      <c r="V860" s="92"/>
      <c r="W860" s="92"/>
    </row>
    <row r="861" spans="16:23" ht="15.75" customHeight="1" x14ac:dyDescent="0.2">
      <c r="P861" s="92"/>
      <c r="Q861" s="92"/>
      <c r="R861" s="92"/>
      <c r="S861" s="92"/>
      <c r="T861" s="92"/>
      <c r="U861" s="92"/>
      <c r="V861" s="92"/>
      <c r="W861" s="92"/>
    </row>
    <row r="862" spans="16:23" ht="15.75" customHeight="1" x14ac:dyDescent="0.2">
      <c r="P862" s="92"/>
      <c r="Q862" s="92"/>
      <c r="R862" s="92"/>
      <c r="S862" s="92"/>
      <c r="T862" s="92"/>
      <c r="U862" s="92"/>
      <c r="V862" s="92"/>
      <c r="W862" s="92"/>
    </row>
    <row r="863" spans="16:23" ht="15.75" customHeight="1" x14ac:dyDescent="0.2">
      <c r="P863" s="92"/>
      <c r="Q863" s="92"/>
      <c r="R863" s="92"/>
      <c r="S863" s="92"/>
      <c r="T863" s="92"/>
      <c r="U863" s="92"/>
      <c r="V863" s="92"/>
      <c r="W863" s="92"/>
    </row>
    <row r="864" spans="16:23" ht="15.75" customHeight="1" x14ac:dyDescent="0.2">
      <c r="P864" s="92"/>
      <c r="Q864" s="92"/>
      <c r="R864" s="92"/>
      <c r="S864" s="92"/>
      <c r="T864" s="92"/>
      <c r="U864" s="92"/>
      <c r="V864" s="92"/>
      <c r="W864" s="92"/>
    </row>
    <row r="865" spans="16:23" ht="15.75" customHeight="1" x14ac:dyDescent="0.2">
      <c r="P865" s="92"/>
      <c r="Q865" s="92"/>
      <c r="R865" s="92"/>
      <c r="S865" s="92"/>
      <c r="T865" s="92"/>
      <c r="U865" s="92"/>
      <c r="V865" s="92"/>
      <c r="W865" s="92"/>
    </row>
    <row r="866" spans="16:23" ht="15.75" customHeight="1" x14ac:dyDescent="0.2">
      <c r="P866" s="92"/>
      <c r="Q866" s="92"/>
      <c r="R866" s="92"/>
      <c r="S866" s="92"/>
      <c r="T866" s="92"/>
      <c r="U866" s="92"/>
      <c r="V866" s="92"/>
      <c r="W866" s="92"/>
    </row>
    <row r="867" spans="16:23" ht="15.75" customHeight="1" x14ac:dyDescent="0.2">
      <c r="P867" s="92"/>
      <c r="Q867" s="92"/>
      <c r="R867" s="92"/>
      <c r="S867" s="92"/>
      <c r="T867" s="92"/>
      <c r="U867" s="92"/>
      <c r="V867" s="92"/>
      <c r="W867" s="92"/>
    </row>
    <row r="868" spans="16:23" ht="15.75" customHeight="1" x14ac:dyDescent="0.2">
      <c r="P868" s="92"/>
      <c r="Q868" s="92"/>
      <c r="R868" s="92"/>
      <c r="S868" s="92"/>
      <c r="T868" s="92"/>
      <c r="U868" s="92"/>
      <c r="V868" s="92"/>
      <c r="W868" s="92"/>
    </row>
    <row r="869" spans="16:23" ht="15.75" customHeight="1" x14ac:dyDescent="0.2">
      <c r="P869" s="92"/>
      <c r="Q869" s="92"/>
      <c r="R869" s="92"/>
      <c r="S869" s="92"/>
      <c r="T869" s="92"/>
      <c r="U869" s="92"/>
      <c r="V869" s="92"/>
      <c r="W869" s="92"/>
    </row>
    <row r="870" spans="16:23" ht="15.75" customHeight="1" x14ac:dyDescent="0.2">
      <c r="P870" s="92"/>
      <c r="Q870" s="92"/>
      <c r="R870" s="92"/>
      <c r="S870" s="92"/>
      <c r="T870" s="92"/>
      <c r="U870" s="92"/>
      <c r="V870" s="92"/>
      <c r="W870" s="92"/>
    </row>
    <row r="871" spans="16:23" ht="15.75" customHeight="1" x14ac:dyDescent="0.2">
      <c r="P871" s="92"/>
      <c r="Q871" s="92"/>
      <c r="R871" s="92"/>
      <c r="S871" s="92"/>
      <c r="T871" s="92"/>
      <c r="U871" s="92"/>
      <c r="V871" s="92"/>
      <c r="W871" s="92"/>
    </row>
    <row r="872" spans="16:23" ht="15.75" customHeight="1" x14ac:dyDescent="0.2">
      <c r="P872" s="92"/>
      <c r="Q872" s="92"/>
      <c r="R872" s="92"/>
      <c r="S872" s="92"/>
      <c r="T872" s="92"/>
      <c r="U872" s="92"/>
      <c r="V872" s="92"/>
      <c r="W872" s="92"/>
    </row>
    <row r="873" spans="16:23" ht="15.75" customHeight="1" x14ac:dyDescent="0.2">
      <c r="P873" s="92"/>
      <c r="Q873" s="92"/>
      <c r="R873" s="92"/>
      <c r="S873" s="92"/>
      <c r="T873" s="92"/>
      <c r="U873" s="92"/>
      <c r="V873" s="92"/>
      <c r="W873" s="92"/>
    </row>
    <row r="874" spans="16:23" ht="15.75" customHeight="1" x14ac:dyDescent="0.2">
      <c r="P874" s="92"/>
      <c r="Q874" s="92"/>
      <c r="R874" s="92"/>
      <c r="S874" s="92"/>
      <c r="T874" s="92"/>
      <c r="U874" s="92"/>
      <c r="V874" s="92"/>
      <c r="W874" s="92"/>
    </row>
    <row r="875" spans="16:23" ht="15.75" customHeight="1" x14ac:dyDescent="0.2">
      <c r="P875" s="92"/>
      <c r="Q875" s="92"/>
      <c r="R875" s="92"/>
      <c r="S875" s="92"/>
      <c r="T875" s="92"/>
      <c r="U875" s="92"/>
      <c r="V875" s="92"/>
      <c r="W875" s="92"/>
    </row>
    <row r="876" spans="16:23" ht="15.75" customHeight="1" x14ac:dyDescent="0.2">
      <c r="P876" s="92"/>
      <c r="Q876" s="92"/>
      <c r="R876" s="92"/>
      <c r="S876" s="92"/>
      <c r="T876" s="92"/>
      <c r="U876" s="92"/>
      <c r="V876" s="92"/>
      <c r="W876" s="92"/>
    </row>
    <row r="877" spans="16:23" ht="15.75" customHeight="1" x14ac:dyDescent="0.2">
      <c r="P877" s="92"/>
      <c r="Q877" s="92"/>
      <c r="R877" s="92"/>
      <c r="S877" s="92"/>
      <c r="T877" s="92"/>
      <c r="U877" s="92"/>
      <c r="V877" s="92"/>
      <c r="W877" s="92"/>
    </row>
    <row r="878" spans="16:23" ht="15.75" customHeight="1" x14ac:dyDescent="0.2">
      <c r="P878" s="92"/>
      <c r="Q878" s="92"/>
      <c r="R878" s="92"/>
      <c r="S878" s="92"/>
      <c r="T878" s="92"/>
      <c r="U878" s="92"/>
      <c r="V878" s="92"/>
      <c r="W878" s="92"/>
    </row>
    <row r="879" spans="16:23" ht="15.75" customHeight="1" x14ac:dyDescent="0.2">
      <c r="P879" s="92"/>
      <c r="Q879" s="92"/>
      <c r="R879" s="92"/>
      <c r="S879" s="92"/>
      <c r="T879" s="92"/>
      <c r="U879" s="92"/>
      <c r="V879" s="92"/>
      <c r="W879" s="92"/>
    </row>
    <row r="880" spans="16:23" ht="15.75" customHeight="1" x14ac:dyDescent="0.2">
      <c r="P880" s="92"/>
      <c r="Q880" s="92"/>
      <c r="R880" s="92"/>
      <c r="S880" s="92"/>
      <c r="T880" s="92"/>
      <c r="U880" s="92"/>
      <c r="V880" s="92"/>
      <c r="W880" s="92"/>
    </row>
    <row r="881" spans="16:23" ht="15.75" customHeight="1" x14ac:dyDescent="0.2">
      <c r="P881" s="92"/>
      <c r="Q881" s="92"/>
      <c r="R881" s="92"/>
      <c r="S881" s="92"/>
      <c r="T881" s="92"/>
      <c r="U881" s="92"/>
      <c r="V881" s="92"/>
      <c r="W881" s="92"/>
    </row>
    <row r="882" spans="16:23" ht="15.75" customHeight="1" x14ac:dyDescent="0.2">
      <c r="P882" s="92"/>
      <c r="Q882" s="92"/>
      <c r="R882" s="92"/>
      <c r="S882" s="92"/>
      <c r="T882" s="92"/>
      <c r="U882" s="92"/>
      <c r="V882" s="92"/>
      <c r="W882" s="92"/>
    </row>
    <row r="883" spans="16:23" ht="15.75" customHeight="1" x14ac:dyDescent="0.2">
      <c r="P883" s="92"/>
      <c r="Q883" s="92"/>
      <c r="R883" s="92"/>
      <c r="S883" s="92"/>
      <c r="T883" s="92"/>
      <c r="U883" s="92"/>
      <c r="V883" s="92"/>
      <c r="W883" s="92"/>
    </row>
    <row r="884" spans="16:23" ht="15.75" customHeight="1" x14ac:dyDescent="0.2">
      <c r="P884" s="92"/>
      <c r="Q884" s="92"/>
      <c r="R884" s="92"/>
      <c r="S884" s="92"/>
      <c r="T884" s="92"/>
      <c r="U884" s="92"/>
      <c r="V884" s="92"/>
      <c r="W884" s="92"/>
    </row>
    <row r="885" spans="16:23" ht="15.75" customHeight="1" x14ac:dyDescent="0.2">
      <c r="P885" s="92"/>
      <c r="Q885" s="92"/>
      <c r="R885" s="92"/>
      <c r="S885" s="92"/>
      <c r="T885" s="92"/>
      <c r="U885" s="92"/>
      <c r="V885" s="92"/>
      <c r="W885" s="92"/>
    </row>
    <row r="886" spans="16:23" ht="15.75" customHeight="1" x14ac:dyDescent="0.2">
      <c r="P886" s="92"/>
      <c r="Q886" s="92"/>
      <c r="R886" s="92"/>
      <c r="S886" s="92"/>
      <c r="T886" s="92"/>
      <c r="U886" s="92"/>
      <c r="V886" s="92"/>
      <c r="W886" s="92"/>
    </row>
    <row r="887" spans="16:23" ht="15.75" customHeight="1" x14ac:dyDescent="0.2">
      <c r="P887" s="92"/>
      <c r="Q887" s="92"/>
      <c r="R887" s="92"/>
      <c r="S887" s="92"/>
      <c r="T887" s="92"/>
      <c r="U887" s="92"/>
      <c r="V887" s="92"/>
      <c r="W887" s="92"/>
    </row>
    <row r="888" spans="16:23" ht="15.75" customHeight="1" x14ac:dyDescent="0.2">
      <c r="P888" s="92"/>
      <c r="Q888" s="92"/>
      <c r="R888" s="92"/>
      <c r="S888" s="92"/>
      <c r="T888" s="92"/>
      <c r="U888" s="92"/>
      <c r="V888" s="92"/>
      <c r="W888" s="92"/>
    </row>
    <row r="889" spans="16:23" ht="15.75" customHeight="1" x14ac:dyDescent="0.2">
      <c r="P889" s="92"/>
      <c r="Q889" s="92"/>
      <c r="R889" s="92"/>
      <c r="S889" s="92"/>
      <c r="T889" s="92"/>
      <c r="U889" s="92"/>
      <c r="V889" s="92"/>
      <c r="W889" s="92"/>
    </row>
    <row r="890" spans="16:23" ht="15.75" customHeight="1" x14ac:dyDescent="0.2">
      <c r="P890" s="92"/>
      <c r="Q890" s="92"/>
      <c r="R890" s="92"/>
      <c r="S890" s="92"/>
      <c r="T890" s="92"/>
      <c r="U890" s="92"/>
      <c r="V890" s="92"/>
      <c r="W890" s="92"/>
    </row>
    <row r="891" spans="16:23" ht="15.75" customHeight="1" x14ac:dyDescent="0.2">
      <c r="P891" s="92"/>
      <c r="Q891" s="92"/>
      <c r="R891" s="92"/>
      <c r="S891" s="92"/>
      <c r="T891" s="92"/>
      <c r="U891" s="92"/>
      <c r="V891" s="92"/>
      <c r="W891" s="92"/>
    </row>
    <row r="892" spans="16:23" ht="15.75" customHeight="1" x14ac:dyDescent="0.2">
      <c r="P892" s="92"/>
      <c r="Q892" s="92"/>
      <c r="R892" s="92"/>
      <c r="S892" s="92"/>
      <c r="T892" s="92"/>
      <c r="U892" s="92"/>
      <c r="V892" s="92"/>
      <c r="W892" s="92"/>
    </row>
    <row r="893" spans="16:23" ht="15.75" customHeight="1" x14ac:dyDescent="0.2">
      <c r="P893" s="92"/>
      <c r="Q893" s="92"/>
      <c r="R893" s="92"/>
      <c r="S893" s="92"/>
      <c r="T893" s="92"/>
      <c r="U893" s="92"/>
      <c r="V893" s="92"/>
      <c r="W893" s="92"/>
    </row>
    <row r="894" spans="16:23" ht="15.75" customHeight="1" x14ac:dyDescent="0.2">
      <c r="P894" s="92"/>
      <c r="Q894" s="92"/>
      <c r="R894" s="92"/>
      <c r="S894" s="92"/>
      <c r="T894" s="92"/>
      <c r="U894" s="92"/>
      <c r="V894" s="92"/>
      <c r="W894" s="92"/>
    </row>
    <row r="895" spans="16:23" ht="15.75" customHeight="1" x14ac:dyDescent="0.2">
      <c r="P895" s="92"/>
      <c r="Q895" s="92"/>
      <c r="R895" s="92"/>
      <c r="S895" s="92"/>
      <c r="T895" s="92"/>
      <c r="U895" s="92"/>
      <c r="V895" s="92"/>
      <c r="W895" s="92"/>
    </row>
    <row r="896" spans="16:23" ht="15.75" customHeight="1" x14ac:dyDescent="0.2">
      <c r="P896" s="92"/>
      <c r="Q896" s="92"/>
      <c r="R896" s="92"/>
      <c r="S896" s="92"/>
      <c r="T896" s="92"/>
      <c r="U896" s="92"/>
      <c r="V896" s="92"/>
      <c r="W896" s="92"/>
    </row>
    <row r="897" spans="16:23" ht="15.75" customHeight="1" x14ac:dyDescent="0.2">
      <c r="P897" s="92"/>
      <c r="Q897" s="92"/>
      <c r="R897" s="92"/>
      <c r="S897" s="92"/>
      <c r="T897" s="92"/>
      <c r="U897" s="92"/>
      <c r="V897" s="92"/>
      <c r="W897" s="92"/>
    </row>
    <row r="898" spans="16:23" ht="15.75" customHeight="1" x14ac:dyDescent="0.2">
      <c r="P898" s="92"/>
      <c r="Q898" s="92"/>
      <c r="R898" s="92"/>
      <c r="S898" s="92"/>
      <c r="T898" s="92"/>
      <c r="U898" s="92"/>
      <c r="V898" s="92"/>
      <c r="W898" s="92"/>
    </row>
    <row r="899" spans="16:23" ht="15.75" customHeight="1" x14ac:dyDescent="0.2">
      <c r="P899" s="92"/>
      <c r="Q899" s="92"/>
      <c r="R899" s="92"/>
      <c r="S899" s="92"/>
      <c r="T899" s="92"/>
      <c r="U899" s="92"/>
      <c r="V899" s="92"/>
      <c r="W899" s="92"/>
    </row>
    <row r="900" spans="16:23" ht="15.75" customHeight="1" x14ac:dyDescent="0.2">
      <c r="P900" s="92"/>
      <c r="Q900" s="92"/>
      <c r="R900" s="92"/>
      <c r="S900" s="92"/>
      <c r="T900" s="92"/>
      <c r="U900" s="92"/>
      <c r="V900" s="92"/>
      <c r="W900" s="92"/>
    </row>
    <row r="901" spans="16:23" ht="15.75" customHeight="1" x14ac:dyDescent="0.2">
      <c r="P901" s="92"/>
      <c r="Q901" s="92"/>
      <c r="R901" s="92"/>
      <c r="S901" s="92"/>
      <c r="T901" s="92"/>
      <c r="U901" s="92"/>
      <c r="V901" s="92"/>
      <c r="W901" s="92"/>
    </row>
    <row r="902" spans="16:23" ht="15.75" customHeight="1" x14ac:dyDescent="0.2">
      <c r="P902" s="92"/>
      <c r="Q902" s="92"/>
      <c r="R902" s="92"/>
      <c r="S902" s="92"/>
      <c r="T902" s="92"/>
      <c r="U902" s="92"/>
      <c r="V902" s="92"/>
      <c r="W902" s="92"/>
    </row>
    <row r="903" spans="16:23" ht="15.75" customHeight="1" x14ac:dyDescent="0.2">
      <c r="P903" s="92"/>
      <c r="Q903" s="92"/>
      <c r="R903" s="92"/>
      <c r="S903" s="92"/>
      <c r="T903" s="92"/>
      <c r="U903" s="92"/>
      <c r="V903" s="92"/>
      <c r="W903" s="92"/>
    </row>
    <row r="904" spans="16:23" ht="15.75" customHeight="1" x14ac:dyDescent="0.2">
      <c r="P904" s="92"/>
      <c r="Q904" s="92"/>
      <c r="R904" s="92"/>
      <c r="S904" s="92"/>
      <c r="T904" s="92"/>
      <c r="U904" s="92"/>
      <c r="V904" s="92"/>
      <c r="W904" s="92"/>
    </row>
    <row r="905" spans="16:23" ht="15.75" customHeight="1" x14ac:dyDescent="0.2">
      <c r="P905" s="92"/>
      <c r="Q905" s="92"/>
      <c r="R905" s="92"/>
      <c r="S905" s="92"/>
      <c r="T905" s="92"/>
      <c r="U905" s="92"/>
      <c r="V905" s="92"/>
      <c r="W905" s="92"/>
    </row>
    <row r="906" spans="16:23" ht="15.75" customHeight="1" x14ac:dyDescent="0.2">
      <c r="P906" s="92"/>
      <c r="Q906" s="92"/>
      <c r="R906" s="92"/>
      <c r="S906" s="92"/>
      <c r="T906" s="92"/>
      <c r="U906" s="92"/>
      <c r="V906" s="92"/>
      <c r="W906" s="92"/>
    </row>
    <row r="907" spans="16:23" ht="15.75" customHeight="1" x14ac:dyDescent="0.2">
      <c r="P907" s="92"/>
      <c r="Q907" s="92"/>
      <c r="R907" s="92"/>
      <c r="S907" s="92"/>
      <c r="T907" s="92"/>
      <c r="U907" s="92"/>
      <c r="V907" s="92"/>
      <c r="W907" s="92"/>
    </row>
    <row r="908" spans="16:23" ht="15.75" customHeight="1" x14ac:dyDescent="0.2">
      <c r="P908" s="92"/>
      <c r="Q908" s="92"/>
      <c r="R908" s="92"/>
      <c r="S908" s="92"/>
      <c r="T908" s="92"/>
      <c r="U908" s="92"/>
      <c r="V908" s="92"/>
      <c r="W908" s="92"/>
    </row>
    <row r="909" spans="16:23" ht="15.75" customHeight="1" x14ac:dyDescent="0.2">
      <c r="P909" s="92"/>
      <c r="Q909" s="92"/>
      <c r="R909" s="92"/>
      <c r="S909" s="92"/>
      <c r="T909" s="92"/>
      <c r="U909" s="92"/>
      <c r="V909" s="92"/>
      <c r="W909" s="92"/>
    </row>
    <row r="910" spans="16:23" ht="15.75" customHeight="1" x14ac:dyDescent="0.2">
      <c r="P910" s="92"/>
      <c r="Q910" s="92"/>
      <c r="R910" s="92"/>
      <c r="S910" s="92"/>
      <c r="T910" s="92"/>
      <c r="U910" s="92"/>
      <c r="V910" s="92"/>
      <c r="W910" s="92"/>
    </row>
    <row r="911" spans="16:23" ht="15.75" customHeight="1" x14ac:dyDescent="0.2">
      <c r="P911" s="92"/>
      <c r="Q911" s="92"/>
      <c r="R911" s="92"/>
      <c r="S911" s="92"/>
      <c r="T911" s="92"/>
      <c r="U911" s="92"/>
      <c r="V911" s="92"/>
      <c r="W911" s="92"/>
    </row>
    <row r="912" spans="16:23" ht="15.75" customHeight="1" x14ac:dyDescent="0.2">
      <c r="P912" s="92"/>
      <c r="Q912" s="92"/>
      <c r="R912" s="92"/>
      <c r="S912" s="92"/>
      <c r="T912" s="92"/>
      <c r="U912" s="92"/>
      <c r="V912" s="92"/>
      <c r="W912" s="92"/>
    </row>
    <row r="913" spans="16:23" ht="15.75" customHeight="1" x14ac:dyDescent="0.2">
      <c r="P913" s="92"/>
      <c r="Q913" s="92"/>
      <c r="R913" s="92"/>
      <c r="S913" s="92"/>
      <c r="T913" s="92"/>
      <c r="U913" s="92"/>
      <c r="V913" s="92"/>
      <c r="W913" s="92"/>
    </row>
    <row r="914" spans="16:23" ht="15.75" customHeight="1" x14ac:dyDescent="0.2">
      <c r="P914" s="92"/>
      <c r="Q914" s="92"/>
      <c r="R914" s="92"/>
      <c r="S914" s="92"/>
      <c r="T914" s="92"/>
      <c r="U914" s="92"/>
      <c r="V914" s="92"/>
      <c r="W914" s="92"/>
    </row>
    <row r="915" spans="16:23" ht="15.75" customHeight="1" x14ac:dyDescent="0.2">
      <c r="P915" s="92"/>
      <c r="Q915" s="92"/>
      <c r="R915" s="92"/>
      <c r="S915" s="92"/>
      <c r="T915" s="92"/>
      <c r="U915" s="92"/>
      <c r="V915" s="92"/>
      <c r="W915" s="92"/>
    </row>
    <row r="916" spans="16:23" ht="15.75" customHeight="1" x14ac:dyDescent="0.2">
      <c r="P916" s="92"/>
      <c r="Q916" s="92"/>
      <c r="R916" s="92"/>
      <c r="S916" s="92"/>
      <c r="T916" s="92"/>
      <c r="U916" s="92"/>
      <c r="V916" s="92"/>
      <c r="W916" s="92"/>
    </row>
    <row r="917" spans="16:23" ht="15.75" customHeight="1" x14ac:dyDescent="0.2">
      <c r="P917" s="92"/>
      <c r="Q917" s="92"/>
      <c r="R917" s="92"/>
      <c r="S917" s="92"/>
      <c r="T917" s="92"/>
      <c r="U917" s="92"/>
      <c r="V917" s="92"/>
      <c r="W917" s="92"/>
    </row>
    <row r="918" spans="16:23" ht="15.75" customHeight="1" x14ac:dyDescent="0.2">
      <c r="P918" s="92"/>
      <c r="Q918" s="92"/>
      <c r="R918" s="92"/>
      <c r="S918" s="92"/>
      <c r="T918" s="92"/>
      <c r="U918" s="92"/>
      <c r="V918" s="92"/>
      <c r="W918" s="92"/>
    </row>
    <row r="919" spans="16:23" ht="15.75" customHeight="1" x14ac:dyDescent="0.2">
      <c r="P919" s="92"/>
      <c r="Q919" s="92"/>
      <c r="R919" s="92"/>
      <c r="S919" s="92"/>
      <c r="T919" s="92"/>
      <c r="U919" s="92"/>
      <c r="V919" s="92"/>
      <c r="W919" s="92"/>
    </row>
    <row r="920" spans="16:23" ht="15.75" customHeight="1" x14ac:dyDescent="0.2">
      <c r="P920" s="92"/>
      <c r="Q920" s="92"/>
      <c r="R920" s="92"/>
      <c r="S920" s="92"/>
      <c r="T920" s="92"/>
      <c r="U920" s="92"/>
      <c r="V920" s="92"/>
      <c r="W920" s="92"/>
    </row>
    <row r="921" spans="16:23" ht="15.75" customHeight="1" x14ac:dyDescent="0.2">
      <c r="P921" s="92"/>
      <c r="Q921" s="92"/>
      <c r="R921" s="92"/>
      <c r="S921" s="92"/>
      <c r="T921" s="92"/>
      <c r="U921" s="92"/>
      <c r="V921" s="92"/>
      <c r="W921" s="92"/>
    </row>
    <row r="922" spans="16:23" ht="15.75" customHeight="1" x14ac:dyDescent="0.2">
      <c r="P922" s="92"/>
      <c r="Q922" s="92"/>
      <c r="R922" s="92"/>
      <c r="S922" s="92"/>
      <c r="T922" s="92"/>
      <c r="U922" s="92"/>
      <c r="V922" s="92"/>
      <c r="W922" s="92"/>
    </row>
    <row r="923" spans="16:23" ht="15.75" customHeight="1" x14ac:dyDescent="0.2">
      <c r="P923" s="92"/>
      <c r="Q923" s="92"/>
      <c r="R923" s="92"/>
      <c r="S923" s="92"/>
      <c r="T923" s="92"/>
      <c r="U923" s="92"/>
      <c r="V923" s="92"/>
      <c r="W923" s="92"/>
    </row>
    <row r="924" spans="16:23" ht="15.75" customHeight="1" x14ac:dyDescent="0.2">
      <c r="P924" s="92"/>
      <c r="Q924" s="92"/>
      <c r="R924" s="92"/>
      <c r="S924" s="92"/>
      <c r="T924" s="92"/>
      <c r="U924" s="92"/>
      <c r="V924" s="92"/>
      <c r="W924" s="92"/>
    </row>
    <row r="925" spans="16:23" ht="15.75" customHeight="1" x14ac:dyDescent="0.2">
      <c r="P925" s="92"/>
      <c r="Q925" s="92"/>
      <c r="R925" s="92"/>
      <c r="S925" s="92"/>
      <c r="T925" s="92"/>
      <c r="U925" s="92"/>
      <c r="V925" s="92"/>
      <c r="W925" s="92"/>
    </row>
    <row r="926" spans="16:23" ht="15.75" customHeight="1" x14ac:dyDescent="0.2">
      <c r="P926" s="92"/>
      <c r="Q926" s="92"/>
      <c r="R926" s="92"/>
      <c r="S926" s="92"/>
      <c r="T926" s="92"/>
      <c r="U926" s="92"/>
      <c r="V926" s="92"/>
      <c r="W926" s="92"/>
    </row>
    <row r="927" spans="16:23" ht="15.75" customHeight="1" x14ac:dyDescent="0.2">
      <c r="P927" s="92"/>
      <c r="Q927" s="92"/>
      <c r="R927" s="92"/>
      <c r="S927" s="92"/>
      <c r="T927" s="92"/>
      <c r="U927" s="92"/>
      <c r="V927" s="92"/>
      <c r="W927" s="92"/>
    </row>
    <row r="928" spans="16:23" ht="15.75" customHeight="1" x14ac:dyDescent="0.2">
      <c r="P928" s="92"/>
      <c r="Q928" s="92"/>
      <c r="R928" s="92"/>
      <c r="S928" s="92"/>
      <c r="T928" s="92"/>
      <c r="U928" s="92"/>
      <c r="V928" s="92"/>
      <c r="W928" s="92"/>
    </row>
    <row r="929" spans="16:23" ht="15.75" customHeight="1" x14ac:dyDescent="0.2">
      <c r="P929" s="92"/>
      <c r="Q929" s="92"/>
      <c r="R929" s="92"/>
      <c r="S929" s="92"/>
      <c r="T929" s="92"/>
      <c r="U929" s="92"/>
      <c r="V929" s="92"/>
      <c r="W929" s="92"/>
    </row>
    <row r="930" spans="16:23" ht="15.75" customHeight="1" x14ac:dyDescent="0.2">
      <c r="P930" s="92"/>
      <c r="Q930" s="92"/>
      <c r="R930" s="92"/>
      <c r="S930" s="92"/>
      <c r="T930" s="92"/>
      <c r="U930" s="92"/>
      <c r="V930" s="92"/>
      <c r="W930" s="92"/>
    </row>
    <row r="931" spans="16:23" ht="15.75" customHeight="1" x14ac:dyDescent="0.2">
      <c r="P931" s="92"/>
      <c r="Q931" s="92"/>
      <c r="R931" s="92"/>
      <c r="S931" s="92"/>
      <c r="T931" s="92"/>
      <c r="U931" s="92"/>
      <c r="V931" s="92"/>
      <c r="W931" s="92"/>
    </row>
    <row r="932" spans="16:23" ht="15.75" customHeight="1" x14ac:dyDescent="0.2">
      <c r="P932" s="92"/>
      <c r="Q932" s="92"/>
      <c r="R932" s="92"/>
      <c r="S932" s="92"/>
      <c r="T932" s="92"/>
      <c r="U932" s="92"/>
      <c r="V932" s="92"/>
      <c r="W932" s="92"/>
    </row>
    <row r="933" spans="16:23" ht="15.75" customHeight="1" x14ac:dyDescent="0.2">
      <c r="P933" s="92"/>
      <c r="Q933" s="92"/>
      <c r="R933" s="92"/>
      <c r="S933" s="92"/>
      <c r="T933" s="92"/>
      <c r="U933" s="92"/>
      <c r="V933" s="92"/>
      <c r="W933" s="92"/>
    </row>
    <row r="934" spans="16:23" ht="15.75" customHeight="1" x14ac:dyDescent="0.2">
      <c r="P934" s="92"/>
      <c r="Q934" s="92"/>
      <c r="R934" s="92"/>
      <c r="S934" s="92"/>
      <c r="T934" s="92"/>
      <c r="U934" s="92"/>
      <c r="V934" s="92"/>
      <c r="W934" s="92"/>
    </row>
    <row r="935" spans="16:23" ht="15.75" customHeight="1" x14ac:dyDescent="0.2">
      <c r="P935" s="92"/>
      <c r="Q935" s="92"/>
      <c r="R935" s="92"/>
      <c r="S935" s="92"/>
      <c r="T935" s="92"/>
      <c r="U935" s="92"/>
      <c r="V935" s="92"/>
      <c r="W935" s="92"/>
    </row>
    <row r="936" spans="16:23" ht="15.75" customHeight="1" x14ac:dyDescent="0.2">
      <c r="P936" s="92"/>
      <c r="Q936" s="92"/>
      <c r="R936" s="92"/>
      <c r="S936" s="92"/>
      <c r="T936" s="92"/>
      <c r="U936" s="92"/>
      <c r="V936" s="92"/>
      <c r="W936" s="92"/>
    </row>
    <row r="937" spans="16:23" ht="15" customHeight="1" x14ac:dyDescent="0.2">
      <c r="P937" s="92"/>
      <c r="Q937" s="92"/>
      <c r="R937" s="92"/>
      <c r="S937" s="92"/>
      <c r="T937" s="92"/>
      <c r="U937" s="92"/>
      <c r="V937" s="92"/>
      <c r="W937" s="92"/>
    </row>
    <row r="938" spans="16:23" ht="15" customHeight="1" x14ac:dyDescent="0.2">
      <c r="P938" s="92"/>
      <c r="Q938" s="92"/>
      <c r="R938" s="92"/>
      <c r="S938" s="92"/>
      <c r="T938" s="92"/>
      <c r="U938" s="92"/>
      <c r="V938" s="92"/>
      <c r="W938" s="92"/>
    </row>
    <row r="939" spans="16:23" ht="15" customHeight="1" x14ac:dyDescent="0.2">
      <c r="P939" s="92"/>
      <c r="Q939" s="92"/>
      <c r="R939" s="92"/>
      <c r="S939" s="92"/>
      <c r="T939" s="92"/>
      <c r="U939" s="92"/>
      <c r="V939" s="92"/>
      <c r="W939" s="92"/>
    </row>
    <row r="940" spans="16:23" ht="15" customHeight="1" x14ac:dyDescent="0.2">
      <c r="P940" s="92"/>
      <c r="Q940" s="92"/>
      <c r="R940" s="92"/>
      <c r="S940" s="92"/>
      <c r="T940" s="92"/>
      <c r="U940" s="92"/>
      <c r="V940" s="92"/>
      <c r="W940" s="92"/>
    </row>
    <row r="941" spans="16:23" ht="15" customHeight="1" x14ac:dyDescent="0.2">
      <c r="P941" s="92"/>
      <c r="Q941" s="92"/>
      <c r="R941" s="92"/>
      <c r="S941" s="92"/>
      <c r="T941" s="92"/>
      <c r="U941" s="92"/>
      <c r="V941" s="92"/>
      <c r="W941" s="92"/>
    </row>
    <row r="942" spans="16:23" ht="15" customHeight="1" x14ac:dyDescent="0.2">
      <c r="P942" s="92"/>
      <c r="Q942" s="92"/>
      <c r="R942" s="92"/>
      <c r="S942" s="92"/>
      <c r="T942" s="92"/>
      <c r="U942" s="92"/>
      <c r="V942" s="92"/>
      <c r="W942" s="92"/>
    </row>
    <row r="943" spans="16:23" ht="15" customHeight="1" x14ac:dyDescent="0.2">
      <c r="P943" s="92"/>
      <c r="Q943" s="92"/>
      <c r="R943" s="92"/>
      <c r="S943" s="92"/>
      <c r="T943" s="92"/>
      <c r="U943" s="92"/>
      <c r="V943" s="92"/>
      <c r="W943" s="92"/>
    </row>
    <row r="944" spans="16:23" ht="15" customHeight="1" x14ac:dyDescent="0.2">
      <c r="P944" s="92"/>
      <c r="Q944" s="92"/>
      <c r="R944" s="92"/>
      <c r="S944" s="92"/>
      <c r="T944" s="92"/>
      <c r="U944" s="92"/>
      <c r="V944" s="92"/>
      <c r="W944" s="92"/>
    </row>
    <row r="945" spans="16:23" ht="15" customHeight="1" x14ac:dyDescent="0.2">
      <c r="P945" s="92"/>
      <c r="Q945" s="92"/>
      <c r="R945" s="92"/>
      <c r="S945" s="92"/>
      <c r="T945" s="92"/>
      <c r="U945" s="92"/>
      <c r="V945" s="92"/>
      <c r="W945" s="92"/>
    </row>
    <row r="946" spans="16:23" ht="15" customHeight="1" x14ac:dyDescent="0.2">
      <c r="P946" s="92"/>
      <c r="Q946" s="92"/>
      <c r="R946" s="92"/>
      <c r="S946" s="92"/>
      <c r="T946" s="92"/>
      <c r="U946" s="92"/>
      <c r="V946" s="92"/>
      <c r="W946" s="92"/>
    </row>
    <row r="947" spans="16:23" ht="15" customHeight="1" x14ac:dyDescent="0.2">
      <c r="P947" s="92"/>
      <c r="Q947" s="92"/>
      <c r="R947" s="92"/>
      <c r="S947" s="92"/>
      <c r="T947" s="92"/>
      <c r="U947" s="92"/>
      <c r="V947" s="92"/>
      <c r="W947" s="92"/>
    </row>
    <row r="948" spans="16:23" ht="15" customHeight="1" x14ac:dyDescent="0.2">
      <c r="P948" s="92"/>
      <c r="Q948" s="92"/>
      <c r="R948" s="92"/>
      <c r="S948" s="92"/>
      <c r="T948" s="92"/>
      <c r="U948" s="92"/>
      <c r="V948" s="92"/>
      <c r="W948" s="92"/>
    </row>
    <row r="949" spans="16:23" ht="15" customHeight="1" x14ac:dyDescent="0.2">
      <c r="P949" s="92"/>
      <c r="Q949" s="92"/>
      <c r="R949" s="92"/>
      <c r="S949" s="92"/>
      <c r="T949" s="92"/>
      <c r="U949" s="92"/>
      <c r="V949" s="92"/>
      <c r="W949" s="92"/>
    </row>
    <row r="950" spans="16:23" ht="15" customHeight="1" x14ac:dyDescent="0.2">
      <c r="P950" s="92"/>
      <c r="Q950" s="92"/>
      <c r="R950" s="92"/>
      <c r="S950" s="92"/>
      <c r="T950" s="92"/>
      <c r="U950" s="92"/>
      <c r="V950" s="92"/>
      <c r="W950" s="92"/>
    </row>
    <row r="951" spans="16:23" ht="15" customHeight="1" x14ac:dyDescent="0.2">
      <c r="P951" s="92"/>
      <c r="Q951" s="92"/>
      <c r="R951" s="92"/>
      <c r="S951" s="92"/>
      <c r="T951" s="92"/>
      <c r="U951" s="92"/>
      <c r="V951" s="92"/>
      <c r="W951" s="92"/>
    </row>
    <row r="952" spans="16:23" ht="15" customHeight="1" x14ac:dyDescent="0.2">
      <c r="P952" s="92"/>
      <c r="Q952" s="92"/>
      <c r="R952" s="92"/>
      <c r="S952" s="92"/>
      <c r="T952" s="92"/>
      <c r="U952" s="92"/>
      <c r="V952" s="92"/>
      <c r="W952" s="92"/>
    </row>
    <row r="953" spans="16:23" ht="15" customHeight="1" x14ac:dyDescent="0.2">
      <c r="P953" s="92"/>
      <c r="Q953" s="92"/>
      <c r="R953" s="92"/>
      <c r="S953" s="92"/>
      <c r="T953" s="92"/>
      <c r="U953" s="92"/>
      <c r="V953" s="92"/>
      <c r="W953" s="92"/>
    </row>
    <row r="954" spans="16:23" ht="15" customHeight="1" x14ac:dyDescent="0.2">
      <c r="P954" s="92"/>
      <c r="Q954" s="92"/>
      <c r="R954" s="92"/>
      <c r="S954" s="92"/>
      <c r="T954" s="92"/>
      <c r="U954" s="92"/>
      <c r="V954" s="92"/>
      <c r="W954" s="92"/>
    </row>
    <row r="955" spans="16:23" ht="15" customHeight="1" x14ac:dyDescent="0.2">
      <c r="P955" s="92"/>
      <c r="Q955" s="92"/>
      <c r="R955" s="92"/>
      <c r="S955" s="92"/>
      <c r="T955" s="92"/>
      <c r="U955" s="92"/>
      <c r="V955" s="92"/>
      <c r="W955" s="92"/>
    </row>
    <row r="956" spans="16:23" ht="15" customHeight="1" x14ac:dyDescent="0.2">
      <c r="P956" s="92"/>
      <c r="Q956" s="92"/>
      <c r="R956" s="92"/>
      <c r="S956" s="92"/>
      <c r="T956" s="92"/>
      <c r="U956" s="92"/>
      <c r="V956" s="92"/>
      <c r="W956" s="92"/>
    </row>
    <row r="957" spans="16:23" ht="15" customHeight="1" x14ac:dyDescent="0.2">
      <c r="P957" s="92"/>
      <c r="Q957" s="92"/>
      <c r="R957" s="92"/>
      <c r="S957" s="92"/>
      <c r="T957" s="92"/>
      <c r="U957" s="92"/>
      <c r="V957" s="92"/>
      <c r="W957" s="92"/>
    </row>
    <row r="958" spans="16:23" ht="15" customHeight="1" x14ac:dyDescent="0.2">
      <c r="P958" s="92"/>
      <c r="Q958" s="92"/>
      <c r="R958" s="92"/>
      <c r="S958" s="92"/>
      <c r="T958" s="92"/>
      <c r="U958" s="92"/>
      <c r="V958" s="92"/>
      <c r="W958" s="92"/>
    </row>
    <row r="959" spans="16:23" ht="15" customHeight="1" x14ac:dyDescent="0.2">
      <c r="P959" s="92"/>
      <c r="Q959" s="92"/>
      <c r="R959" s="92"/>
      <c r="S959" s="92"/>
      <c r="T959" s="92"/>
      <c r="U959" s="92"/>
      <c r="V959" s="92"/>
      <c r="W959" s="92"/>
    </row>
    <row r="960" spans="16:23" ht="15" customHeight="1" x14ac:dyDescent="0.2">
      <c r="P960" s="92"/>
      <c r="Q960" s="92"/>
      <c r="R960" s="92"/>
      <c r="S960" s="92"/>
      <c r="T960" s="92"/>
      <c r="U960" s="92"/>
      <c r="V960" s="92"/>
      <c r="W960" s="92"/>
    </row>
    <row r="961" spans="16:23" ht="15" customHeight="1" x14ac:dyDescent="0.2">
      <c r="P961" s="92"/>
      <c r="Q961" s="92"/>
      <c r="R961" s="92"/>
      <c r="S961" s="92"/>
      <c r="T961" s="92"/>
      <c r="U961" s="92"/>
      <c r="V961" s="92"/>
      <c r="W961" s="92"/>
    </row>
    <row r="962" spans="16:23" ht="15" customHeight="1" x14ac:dyDescent="0.2">
      <c r="P962" s="92"/>
      <c r="Q962" s="92"/>
      <c r="R962" s="92"/>
      <c r="S962" s="92"/>
      <c r="T962" s="92"/>
      <c r="U962" s="92"/>
      <c r="V962" s="92"/>
      <c r="W962" s="92"/>
    </row>
    <row r="963" spans="16:23" ht="15" customHeight="1" x14ac:dyDescent="0.2">
      <c r="P963" s="92"/>
      <c r="Q963" s="92"/>
      <c r="R963" s="92"/>
      <c r="S963" s="92"/>
      <c r="T963" s="92"/>
      <c r="U963" s="92"/>
      <c r="V963" s="92"/>
      <c r="W963" s="92"/>
    </row>
    <row r="964" spans="16:23" ht="15" customHeight="1" x14ac:dyDescent="0.2">
      <c r="P964" s="92"/>
      <c r="Q964" s="92"/>
      <c r="R964" s="92"/>
      <c r="S964" s="92"/>
      <c r="T964" s="92"/>
      <c r="U964" s="92"/>
      <c r="V964" s="92"/>
      <c r="W964" s="92"/>
    </row>
    <row r="965" spans="16:23" ht="15" customHeight="1" x14ac:dyDescent="0.2">
      <c r="P965" s="92"/>
      <c r="Q965" s="92"/>
      <c r="R965" s="92"/>
      <c r="S965" s="92"/>
      <c r="T965" s="92"/>
      <c r="U965" s="92"/>
      <c r="V965" s="92"/>
      <c r="W965" s="92"/>
    </row>
    <row r="966" spans="16:23" ht="15" customHeight="1" x14ac:dyDescent="0.2">
      <c r="P966" s="92"/>
      <c r="Q966" s="92"/>
      <c r="R966" s="92"/>
      <c r="S966" s="92"/>
      <c r="T966" s="92"/>
      <c r="U966" s="92"/>
      <c r="V966" s="92"/>
      <c r="W966" s="92"/>
    </row>
    <row r="967" spans="16:23" ht="15" customHeight="1" x14ac:dyDescent="0.2">
      <c r="P967" s="92"/>
      <c r="Q967" s="92"/>
      <c r="R967" s="92"/>
      <c r="S967" s="92"/>
      <c r="T967" s="92"/>
      <c r="U967" s="92"/>
      <c r="V967" s="92"/>
      <c r="W967" s="92"/>
    </row>
    <row r="968" spans="16:23" ht="15" customHeight="1" x14ac:dyDescent="0.2">
      <c r="P968" s="92"/>
      <c r="Q968" s="92"/>
      <c r="R968" s="92"/>
      <c r="S968" s="92"/>
      <c r="T968" s="92"/>
      <c r="U968" s="92"/>
      <c r="V968" s="92"/>
      <c r="W968" s="92"/>
    </row>
    <row r="969" spans="16:23" ht="15" customHeight="1" x14ac:dyDescent="0.2">
      <c r="P969" s="92"/>
      <c r="Q969" s="92"/>
      <c r="R969" s="92"/>
      <c r="S969" s="92"/>
      <c r="T969" s="92"/>
      <c r="U969" s="92"/>
      <c r="V969" s="92"/>
      <c r="W969" s="92"/>
    </row>
    <row r="970" spans="16:23" ht="15" customHeight="1" x14ac:dyDescent="0.2">
      <c r="P970" s="92"/>
      <c r="Q970" s="92"/>
      <c r="R970" s="92"/>
      <c r="S970" s="92"/>
      <c r="T970" s="92"/>
      <c r="U970" s="92"/>
      <c r="V970" s="92"/>
      <c r="W970" s="92"/>
    </row>
    <row r="971" spans="16:23" ht="15" customHeight="1" x14ac:dyDescent="0.2">
      <c r="P971" s="92"/>
      <c r="Q971" s="92"/>
      <c r="R971" s="92"/>
      <c r="S971" s="92"/>
      <c r="T971" s="92"/>
      <c r="U971" s="92"/>
      <c r="V971" s="92"/>
      <c r="W971" s="92"/>
    </row>
    <row r="972" spans="16:23" ht="15" customHeight="1" x14ac:dyDescent="0.2">
      <c r="P972" s="92"/>
      <c r="Q972" s="92"/>
      <c r="R972" s="92"/>
      <c r="S972" s="92"/>
      <c r="T972" s="92"/>
      <c r="U972" s="92"/>
      <c r="V972" s="92"/>
      <c r="W972" s="92"/>
    </row>
    <row r="973" spans="16:23" ht="15" customHeight="1" x14ac:dyDescent="0.2">
      <c r="P973" s="92"/>
      <c r="Q973" s="92"/>
      <c r="R973" s="92"/>
      <c r="S973" s="92"/>
      <c r="T973" s="92"/>
      <c r="U973" s="92"/>
      <c r="V973" s="92"/>
      <c r="W973" s="92"/>
    </row>
    <row r="974" spans="16:23" ht="15" customHeight="1" x14ac:dyDescent="0.2">
      <c r="P974" s="92"/>
      <c r="Q974" s="92"/>
      <c r="R974" s="92"/>
      <c r="S974" s="92"/>
      <c r="T974" s="92"/>
      <c r="U974" s="92"/>
      <c r="V974" s="92"/>
      <c r="W974" s="92"/>
    </row>
    <row r="975" spans="16:23" ht="15" customHeight="1" x14ac:dyDescent="0.2">
      <c r="P975" s="92"/>
      <c r="Q975" s="92"/>
      <c r="R975" s="92"/>
      <c r="S975" s="92"/>
      <c r="T975" s="92"/>
      <c r="U975" s="92"/>
      <c r="V975" s="92"/>
      <c r="W975" s="92"/>
    </row>
    <row r="976" spans="16:23" ht="15" customHeight="1" x14ac:dyDescent="0.2">
      <c r="P976" s="92"/>
      <c r="Q976" s="92"/>
      <c r="R976" s="92"/>
      <c r="S976" s="92"/>
      <c r="T976" s="92"/>
      <c r="U976" s="92"/>
      <c r="V976" s="92"/>
      <c r="W976" s="92"/>
    </row>
    <row r="977" spans="16:23" ht="15" customHeight="1" x14ac:dyDescent="0.2">
      <c r="P977" s="92"/>
      <c r="Q977" s="92"/>
      <c r="R977" s="92"/>
      <c r="S977" s="92"/>
      <c r="T977" s="92"/>
      <c r="U977" s="92"/>
      <c r="V977" s="92"/>
      <c r="W977" s="92"/>
    </row>
    <row r="978" spans="16:23" ht="15" customHeight="1" x14ac:dyDescent="0.2">
      <c r="P978" s="92"/>
      <c r="Q978" s="92"/>
      <c r="R978" s="92"/>
      <c r="S978" s="92"/>
      <c r="T978" s="92"/>
      <c r="U978" s="92"/>
      <c r="V978" s="92"/>
      <c r="W978" s="92"/>
    </row>
    <row r="979" spans="16:23" ht="15" customHeight="1" x14ac:dyDescent="0.2">
      <c r="P979" s="92"/>
      <c r="Q979" s="92"/>
      <c r="R979" s="92"/>
      <c r="S979" s="92"/>
      <c r="T979" s="92"/>
      <c r="U979" s="92"/>
      <c r="V979" s="92"/>
      <c r="W979" s="92"/>
    </row>
    <row r="980" spans="16:23" ht="15" customHeight="1" x14ac:dyDescent="0.2">
      <c r="P980" s="92"/>
      <c r="Q980" s="92"/>
      <c r="R980" s="92"/>
      <c r="S980" s="92"/>
      <c r="T980" s="92"/>
      <c r="U980" s="92"/>
      <c r="V980" s="92"/>
      <c r="W980" s="92"/>
    </row>
    <row r="981" spans="16:23" ht="15" customHeight="1" x14ac:dyDescent="0.2">
      <c r="P981" s="92"/>
      <c r="Q981" s="92"/>
      <c r="R981" s="92"/>
      <c r="S981" s="92"/>
      <c r="T981" s="92"/>
      <c r="U981" s="92"/>
      <c r="V981" s="92"/>
      <c r="W981" s="92"/>
    </row>
    <row r="982" spans="16:23" ht="15" customHeight="1" x14ac:dyDescent="0.2">
      <c r="P982" s="92"/>
      <c r="Q982" s="92"/>
      <c r="R982" s="92"/>
      <c r="S982" s="92"/>
      <c r="T982" s="92"/>
      <c r="U982" s="92"/>
      <c r="V982" s="92"/>
      <c r="W982" s="92"/>
    </row>
    <row r="983" spans="16:23" ht="15" customHeight="1" x14ac:dyDescent="0.2">
      <c r="P983" s="92"/>
      <c r="Q983" s="92"/>
      <c r="R983" s="92"/>
      <c r="S983" s="92"/>
      <c r="T983" s="92"/>
      <c r="U983" s="92"/>
      <c r="V983" s="92"/>
      <c r="W983" s="92"/>
    </row>
    <row r="984" spans="16:23" ht="15" customHeight="1" x14ac:dyDescent="0.2">
      <c r="P984" s="92"/>
      <c r="Q984" s="92"/>
      <c r="R984" s="92"/>
      <c r="S984" s="92"/>
      <c r="T984" s="92"/>
      <c r="U984" s="92"/>
      <c r="V984" s="92"/>
      <c r="W984" s="92"/>
    </row>
    <row r="985" spans="16:23" ht="15" customHeight="1" x14ac:dyDescent="0.2">
      <c r="P985" s="92"/>
      <c r="Q985" s="92"/>
      <c r="R985" s="92"/>
      <c r="S985" s="92"/>
      <c r="T985" s="92"/>
      <c r="U985" s="92"/>
      <c r="V985" s="92"/>
      <c r="W985" s="92"/>
    </row>
    <row r="986" spans="16:23" ht="15" customHeight="1" x14ac:dyDescent="0.2">
      <c r="P986" s="92"/>
      <c r="Q986" s="92"/>
      <c r="R986" s="92"/>
      <c r="S986" s="92"/>
      <c r="T986" s="92"/>
      <c r="U986" s="92"/>
      <c r="V986" s="92"/>
      <c r="W986" s="92"/>
    </row>
    <row r="987" spans="16:23" ht="15" customHeight="1" x14ac:dyDescent="0.2">
      <c r="P987" s="92"/>
      <c r="Q987" s="92"/>
      <c r="R987" s="92"/>
      <c r="S987" s="92"/>
      <c r="T987" s="92"/>
      <c r="U987" s="92"/>
      <c r="V987" s="92"/>
      <c r="W987" s="92"/>
    </row>
    <row r="988" spans="16:23" ht="15" customHeight="1" x14ac:dyDescent="0.2">
      <c r="P988" s="92"/>
      <c r="Q988" s="92"/>
      <c r="R988" s="92"/>
      <c r="S988" s="92"/>
      <c r="T988" s="92"/>
      <c r="U988" s="92"/>
      <c r="V988" s="92"/>
      <c r="W988" s="92"/>
    </row>
    <row r="989" spans="16:23" ht="15" customHeight="1" x14ac:dyDescent="0.2">
      <c r="P989" s="92"/>
      <c r="Q989" s="92"/>
      <c r="R989" s="92"/>
      <c r="S989" s="92"/>
      <c r="T989" s="92"/>
      <c r="U989" s="92"/>
      <c r="V989" s="92"/>
      <c r="W989" s="92"/>
    </row>
    <row r="990" spans="16:23" ht="15" customHeight="1" x14ac:dyDescent="0.2">
      <c r="P990" s="92"/>
      <c r="Q990" s="92"/>
      <c r="R990" s="92"/>
      <c r="S990" s="92"/>
      <c r="T990" s="92"/>
      <c r="U990" s="92"/>
      <c r="V990" s="92"/>
      <c r="W990" s="92"/>
    </row>
    <row r="991" spans="16:23" ht="15" customHeight="1" x14ac:dyDescent="0.2">
      <c r="P991" s="92"/>
      <c r="Q991" s="92"/>
      <c r="R991" s="92"/>
      <c r="S991" s="92"/>
      <c r="T991" s="92"/>
      <c r="U991" s="92"/>
      <c r="V991" s="92"/>
      <c r="W991" s="92"/>
    </row>
    <row r="992" spans="16:23" ht="15" customHeight="1" x14ac:dyDescent="0.2">
      <c r="P992" s="92"/>
      <c r="Q992" s="92"/>
      <c r="R992" s="92"/>
      <c r="S992" s="92"/>
      <c r="T992" s="92"/>
      <c r="U992" s="92"/>
      <c r="V992" s="92"/>
      <c r="W992" s="92"/>
    </row>
    <row r="993" spans="16:23" ht="15" customHeight="1" x14ac:dyDescent="0.2">
      <c r="P993" s="92"/>
      <c r="Q993" s="92"/>
      <c r="R993" s="92"/>
      <c r="S993" s="92"/>
      <c r="T993" s="92"/>
      <c r="U993" s="92"/>
      <c r="V993" s="92"/>
      <c r="W993" s="92"/>
    </row>
    <row r="994" spans="16:23" ht="15" customHeight="1" x14ac:dyDescent="0.2">
      <c r="P994" s="92"/>
      <c r="Q994" s="92"/>
      <c r="R994" s="92"/>
      <c r="S994" s="92"/>
      <c r="T994" s="92"/>
      <c r="U994" s="92"/>
      <c r="V994" s="92"/>
      <c r="W994" s="92"/>
    </row>
    <row r="995" spans="16:23" ht="15" customHeight="1" x14ac:dyDescent="0.2">
      <c r="P995" s="92"/>
      <c r="Q995" s="92"/>
      <c r="R995" s="92"/>
      <c r="S995" s="92"/>
      <c r="T995" s="92"/>
      <c r="U995" s="92"/>
      <c r="V995" s="92"/>
      <c r="W995" s="92"/>
    </row>
    <row r="996" spans="16:23" ht="15" customHeight="1" x14ac:dyDescent="0.2">
      <c r="P996" s="92"/>
      <c r="Q996" s="92"/>
      <c r="R996" s="92"/>
      <c r="S996" s="92"/>
      <c r="T996" s="92"/>
      <c r="U996" s="92"/>
      <c r="V996" s="92"/>
      <c r="W996" s="92"/>
    </row>
    <row r="997" spans="16:23" ht="15" customHeight="1" x14ac:dyDescent="0.2">
      <c r="P997" s="92"/>
      <c r="Q997" s="92"/>
      <c r="R997" s="92"/>
      <c r="S997" s="92"/>
      <c r="T997" s="92"/>
      <c r="U997" s="92"/>
      <c r="V997" s="92"/>
      <c r="W997" s="92"/>
    </row>
    <row r="998" spans="16:23" ht="15" customHeight="1" x14ac:dyDescent="0.2">
      <c r="P998" s="92"/>
      <c r="Q998" s="92"/>
      <c r="R998" s="92"/>
      <c r="S998" s="92"/>
      <c r="T998" s="92"/>
      <c r="U998" s="92"/>
      <c r="V998" s="92"/>
      <c r="W998" s="92"/>
    </row>
    <row r="999" spans="16:23" ht="15" customHeight="1" x14ac:dyDescent="0.2">
      <c r="P999" s="92"/>
      <c r="Q999" s="92"/>
      <c r="R999" s="92"/>
      <c r="S999" s="92"/>
      <c r="T999" s="92"/>
      <c r="U999" s="92"/>
      <c r="V999" s="92"/>
      <c r="W999" s="92"/>
    </row>
    <row r="1000" spans="16:23" ht="15" customHeight="1" x14ac:dyDescent="0.2">
      <c r="P1000" s="92"/>
      <c r="Q1000" s="92"/>
      <c r="R1000" s="92"/>
      <c r="S1000" s="92"/>
      <c r="T1000" s="92"/>
      <c r="U1000" s="92"/>
      <c r="V1000" s="92"/>
      <c r="W1000" s="92"/>
    </row>
  </sheetData>
  <autoFilter ref="A2:U25" xr:uid="{00000000-0009-0000-0000-000000000000}"/>
  <mergeCells count="15">
    <mergeCell ref="P1:W1"/>
    <mergeCell ref="A1:G1"/>
    <mergeCell ref="H1:O1"/>
    <mergeCell ref="A3:A10"/>
    <mergeCell ref="B3:B10"/>
    <mergeCell ref="C4:C5"/>
    <mergeCell ref="C6:C10"/>
    <mergeCell ref="A11:A21"/>
    <mergeCell ref="B11:B21"/>
    <mergeCell ref="C11:C14"/>
    <mergeCell ref="C15:C20"/>
    <mergeCell ref="A22:A25"/>
    <mergeCell ref="B22:B25"/>
    <mergeCell ref="C22:C23"/>
    <mergeCell ref="C24:C25"/>
  </mergeCells>
  <conditionalFormatting sqref="M7:M9">
    <cfRule type="containsText" dxfId="89" priority="86" operator="containsText" text="Subestimado">
      <formula>NOT(ISERROR(SEARCH(("Subestimado"),(M7))))</formula>
    </cfRule>
  </conditionalFormatting>
  <conditionalFormatting sqref="M7:M9">
    <cfRule type="containsText" dxfId="88" priority="87" operator="containsText" text="Crítico">
      <formula>NOT(ISERROR(SEARCH(("Crítico"),(M7))))</formula>
    </cfRule>
  </conditionalFormatting>
  <conditionalFormatting sqref="M7:M9">
    <cfRule type="containsText" dxfId="87" priority="88" operator="containsText" text="Riesgo">
      <formula>NOT(ISERROR(SEARCH(("Riesgo"),(M7))))</formula>
    </cfRule>
  </conditionalFormatting>
  <conditionalFormatting sqref="M7:M9">
    <cfRule type="containsText" dxfId="86" priority="89" operator="containsText" text="Adecuado">
      <formula>NOT(ISERROR(SEARCH(("Adecuado"),(M7))))</formula>
    </cfRule>
  </conditionalFormatting>
  <conditionalFormatting sqref="M7:M9">
    <cfRule type="containsText" dxfId="85" priority="90" operator="containsText" text="Óptimo">
      <formula>NOT(ISERROR(SEARCH(("Óptimo"),(M7))))</formula>
    </cfRule>
  </conditionalFormatting>
  <conditionalFormatting sqref="M17">
    <cfRule type="containsText" dxfId="84" priority="91" operator="containsText" text="Subestimado">
      <formula>NOT(ISERROR(SEARCH(("Subestimado"),(M17))))</formula>
    </cfRule>
  </conditionalFormatting>
  <conditionalFormatting sqref="M17">
    <cfRule type="containsText" dxfId="83" priority="92" operator="containsText" text="Crítico">
      <formula>NOT(ISERROR(SEARCH(("Crítico"),(M17))))</formula>
    </cfRule>
  </conditionalFormatting>
  <conditionalFormatting sqref="M17">
    <cfRule type="containsText" dxfId="82" priority="93" operator="containsText" text="Riesgo">
      <formula>NOT(ISERROR(SEARCH(("Riesgo"),(M17))))</formula>
    </cfRule>
  </conditionalFormatting>
  <conditionalFormatting sqref="M17">
    <cfRule type="containsText" dxfId="81" priority="94" operator="containsText" text="Adecuado">
      <formula>NOT(ISERROR(SEARCH(("Adecuado"),(M17))))</formula>
    </cfRule>
  </conditionalFormatting>
  <conditionalFormatting sqref="M17">
    <cfRule type="containsText" dxfId="80" priority="95" operator="containsText" text="Óptimo">
      <formula>NOT(ISERROR(SEARCH(("Óptimo"),(M17))))</formula>
    </cfRule>
  </conditionalFormatting>
  <conditionalFormatting sqref="M3">
    <cfRule type="containsText" dxfId="79" priority="96" operator="containsText" text="Subestimado">
      <formula>NOT(ISERROR(SEARCH(("Subestimado"),(M3))))</formula>
    </cfRule>
  </conditionalFormatting>
  <conditionalFormatting sqref="M3">
    <cfRule type="containsText" dxfId="78" priority="97" operator="containsText" text="Crítico">
      <formula>NOT(ISERROR(SEARCH(("Crítico"),(M3))))</formula>
    </cfRule>
  </conditionalFormatting>
  <conditionalFormatting sqref="M3">
    <cfRule type="containsText" dxfId="77" priority="98" operator="containsText" text="Riesgo">
      <formula>NOT(ISERROR(SEARCH(("Riesgo"),(M3))))</formula>
    </cfRule>
  </conditionalFormatting>
  <conditionalFormatting sqref="M3">
    <cfRule type="containsText" dxfId="76" priority="99" operator="containsText" text="Adecuado">
      <formula>NOT(ISERROR(SEARCH(("Adecuado"),(M3))))</formula>
    </cfRule>
  </conditionalFormatting>
  <conditionalFormatting sqref="M3">
    <cfRule type="containsText" dxfId="75" priority="100" operator="containsText" text="Óptimo">
      <formula>NOT(ISERROR(SEARCH(("Óptimo"),(M3))))</formula>
    </cfRule>
  </conditionalFormatting>
  <conditionalFormatting sqref="M10">
    <cfRule type="containsText" dxfId="74" priority="81" operator="containsText" text="Subestimado">
      <formula>NOT(ISERROR(SEARCH(("Subestimado"),(M10))))</formula>
    </cfRule>
  </conditionalFormatting>
  <conditionalFormatting sqref="M10">
    <cfRule type="containsText" dxfId="73" priority="82" operator="containsText" text="Crítico">
      <formula>NOT(ISERROR(SEARCH(("Crítico"),(M10))))</formula>
    </cfRule>
  </conditionalFormatting>
  <conditionalFormatting sqref="M10">
    <cfRule type="containsText" dxfId="72" priority="83" operator="containsText" text="Riesgo">
      <formula>NOT(ISERROR(SEARCH(("Riesgo"),(M10))))</formula>
    </cfRule>
  </conditionalFormatting>
  <conditionalFormatting sqref="M10">
    <cfRule type="containsText" dxfId="71" priority="84" operator="containsText" text="Adecuado">
      <formula>NOT(ISERROR(SEARCH(("Adecuado"),(M10))))</formula>
    </cfRule>
  </conditionalFormatting>
  <conditionalFormatting sqref="M10">
    <cfRule type="containsText" dxfId="70" priority="85" operator="containsText" text="Óptimo">
      <formula>NOT(ISERROR(SEARCH(("Óptimo"),(M10))))</formula>
    </cfRule>
  </conditionalFormatting>
  <conditionalFormatting sqref="M24">
    <cfRule type="containsText" dxfId="69" priority="76" operator="containsText" text="Subestimado">
      <formula>NOT(ISERROR(SEARCH(("Subestimado"),(M24))))</formula>
    </cfRule>
  </conditionalFormatting>
  <conditionalFormatting sqref="M24">
    <cfRule type="containsText" dxfId="68" priority="77" operator="containsText" text="Crítico">
      <formula>NOT(ISERROR(SEARCH(("Crítico"),(M24))))</formula>
    </cfRule>
  </conditionalFormatting>
  <conditionalFormatting sqref="M24">
    <cfRule type="containsText" dxfId="67" priority="78" operator="containsText" text="Riesgo">
      <formula>NOT(ISERROR(SEARCH(("Riesgo"),(M24))))</formula>
    </cfRule>
  </conditionalFormatting>
  <conditionalFormatting sqref="M24">
    <cfRule type="containsText" dxfId="66" priority="79" operator="containsText" text="Adecuado">
      <formula>NOT(ISERROR(SEARCH(("Adecuado"),(M24))))</formula>
    </cfRule>
  </conditionalFormatting>
  <conditionalFormatting sqref="M24">
    <cfRule type="containsText" dxfId="65" priority="80" operator="containsText" text="Óptimo">
      <formula>NOT(ISERROR(SEARCH(("Óptimo"),(M24))))</formula>
    </cfRule>
  </conditionalFormatting>
  <conditionalFormatting sqref="M12">
    <cfRule type="containsText" dxfId="64" priority="71" operator="containsText" text="Subestimado">
      <formula>NOT(ISERROR(SEARCH(("Subestimado"),(M12))))</formula>
    </cfRule>
  </conditionalFormatting>
  <conditionalFormatting sqref="M12">
    <cfRule type="containsText" dxfId="63" priority="72" operator="containsText" text="Crítico">
      <formula>NOT(ISERROR(SEARCH(("Crítico"),(M12))))</formula>
    </cfRule>
  </conditionalFormatting>
  <conditionalFormatting sqref="M12">
    <cfRule type="containsText" dxfId="62" priority="73" operator="containsText" text="Riesgo">
      <formula>NOT(ISERROR(SEARCH(("Riesgo"),(M12))))</formula>
    </cfRule>
  </conditionalFormatting>
  <conditionalFormatting sqref="M12">
    <cfRule type="containsText" dxfId="61" priority="74" operator="containsText" text="Adecuado">
      <formula>NOT(ISERROR(SEARCH(("Adecuado"),(M12))))</formula>
    </cfRule>
  </conditionalFormatting>
  <conditionalFormatting sqref="M12">
    <cfRule type="containsText" dxfId="60" priority="75" operator="containsText" text="Óptimo">
      <formula>NOT(ISERROR(SEARCH(("Óptimo"),(M12))))</formula>
    </cfRule>
  </conditionalFormatting>
  <conditionalFormatting sqref="M14">
    <cfRule type="containsText" dxfId="59" priority="66" operator="containsText" text="Subestimado">
      <formula>NOT(ISERROR(SEARCH(("Subestimado"),(M14))))</formula>
    </cfRule>
  </conditionalFormatting>
  <conditionalFormatting sqref="M14">
    <cfRule type="containsText" dxfId="58" priority="67" operator="containsText" text="Crítico">
      <formula>NOT(ISERROR(SEARCH(("Crítico"),(M14))))</formula>
    </cfRule>
  </conditionalFormatting>
  <conditionalFormatting sqref="M14">
    <cfRule type="containsText" dxfId="57" priority="68" operator="containsText" text="Riesgo">
      <formula>NOT(ISERROR(SEARCH(("Riesgo"),(M14))))</formula>
    </cfRule>
  </conditionalFormatting>
  <conditionalFormatting sqref="M14">
    <cfRule type="containsText" dxfId="56" priority="69" operator="containsText" text="Adecuado">
      <formula>NOT(ISERROR(SEARCH(("Adecuado"),(M14))))</formula>
    </cfRule>
  </conditionalFormatting>
  <conditionalFormatting sqref="M14">
    <cfRule type="containsText" dxfId="55" priority="70" operator="containsText" text="Óptimo">
      <formula>NOT(ISERROR(SEARCH(("Óptimo"),(M14))))</formula>
    </cfRule>
  </conditionalFormatting>
  <conditionalFormatting sqref="M15">
    <cfRule type="containsText" dxfId="54" priority="61" operator="containsText" text="Subestimado">
      <formula>NOT(ISERROR(SEARCH(("Subestimado"),(M15))))</formula>
    </cfRule>
  </conditionalFormatting>
  <conditionalFormatting sqref="M15">
    <cfRule type="containsText" dxfId="53" priority="62" operator="containsText" text="Crítico">
      <formula>NOT(ISERROR(SEARCH(("Crítico"),(M15))))</formula>
    </cfRule>
  </conditionalFormatting>
  <conditionalFormatting sqref="M15">
    <cfRule type="containsText" dxfId="52" priority="63" operator="containsText" text="Riesgo">
      <formula>NOT(ISERROR(SEARCH(("Riesgo"),(M15))))</formula>
    </cfRule>
  </conditionalFormatting>
  <conditionalFormatting sqref="M15">
    <cfRule type="containsText" dxfId="51" priority="64" operator="containsText" text="Adecuado">
      <formula>NOT(ISERROR(SEARCH(("Adecuado"),(M15))))</formula>
    </cfRule>
  </conditionalFormatting>
  <conditionalFormatting sqref="M15">
    <cfRule type="containsText" dxfId="50" priority="65" operator="containsText" text="Óptimo">
      <formula>NOT(ISERROR(SEARCH(("Óptimo"),(M15))))</formula>
    </cfRule>
  </conditionalFormatting>
  <conditionalFormatting sqref="M5">
    <cfRule type="containsText" dxfId="49" priority="56" operator="containsText" text="Subestimado">
      <formula>NOT(ISERROR(SEARCH(("Subestimado"),(M5))))</formula>
    </cfRule>
  </conditionalFormatting>
  <conditionalFormatting sqref="M5">
    <cfRule type="containsText" dxfId="48" priority="57" operator="containsText" text="Crítico">
      <formula>NOT(ISERROR(SEARCH(("Crítico"),(M5))))</formula>
    </cfRule>
  </conditionalFormatting>
  <conditionalFormatting sqref="M5">
    <cfRule type="containsText" dxfId="47" priority="58" operator="containsText" text="Riesgo">
      <formula>NOT(ISERROR(SEARCH(("Riesgo"),(M5))))</formula>
    </cfRule>
  </conditionalFormatting>
  <conditionalFormatting sqref="M5">
    <cfRule type="containsText" dxfId="46" priority="59" operator="containsText" text="Adecuado">
      <formula>NOT(ISERROR(SEARCH(("Adecuado"),(M5))))</formula>
    </cfRule>
  </conditionalFormatting>
  <conditionalFormatting sqref="M5">
    <cfRule type="containsText" dxfId="45" priority="60" operator="containsText" text="Óptimo">
      <formula>NOT(ISERROR(SEARCH(("Óptimo"),(M5))))</formula>
    </cfRule>
  </conditionalFormatting>
  <conditionalFormatting sqref="M16">
    <cfRule type="containsText" dxfId="44" priority="51" operator="containsText" text="Subestimado">
      <formula>NOT(ISERROR(SEARCH(("Subestimado"),(M16))))</formula>
    </cfRule>
  </conditionalFormatting>
  <conditionalFormatting sqref="M16">
    <cfRule type="containsText" dxfId="43" priority="52" operator="containsText" text="Crítico">
      <formula>NOT(ISERROR(SEARCH(("Crítico"),(M16))))</formula>
    </cfRule>
  </conditionalFormatting>
  <conditionalFormatting sqref="M16">
    <cfRule type="containsText" dxfId="42" priority="53" operator="containsText" text="Riesgo">
      <formula>NOT(ISERROR(SEARCH(("Riesgo"),(M16))))</formula>
    </cfRule>
  </conditionalFormatting>
  <conditionalFormatting sqref="M16">
    <cfRule type="containsText" dxfId="41" priority="54" operator="containsText" text="Adecuado">
      <formula>NOT(ISERROR(SEARCH(("Adecuado"),(M16))))</formula>
    </cfRule>
  </conditionalFormatting>
  <conditionalFormatting sqref="M16">
    <cfRule type="containsText" dxfId="40" priority="55" operator="containsText" text="Óptimo">
      <formula>NOT(ISERROR(SEARCH(("Óptimo"),(M16))))</formula>
    </cfRule>
  </conditionalFormatting>
  <conditionalFormatting sqref="M22">
    <cfRule type="containsText" dxfId="39" priority="46" operator="containsText" text="Subestimado">
      <formula>NOT(ISERROR(SEARCH(("Subestimado"),(M22))))</formula>
    </cfRule>
  </conditionalFormatting>
  <conditionalFormatting sqref="M22">
    <cfRule type="containsText" dxfId="38" priority="47" operator="containsText" text="Crítico">
      <formula>NOT(ISERROR(SEARCH(("Crítico"),(M22))))</formula>
    </cfRule>
  </conditionalFormatting>
  <conditionalFormatting sqref="M22">
    <cfRule type="containsText" dxfId="37" priority="48" operator="containsText" text="Riesgo">
      <formula>NOT(ISERROR(SEARCH(("Riesgo"),(M22))))</formula>
    </cfRule>
  </conditionalFormatting>
  <conditionalFormatting sqref="M22">
    <cfRule type="containsText" dxfId="36" priority="49" operator="containsText" text="Adecuado">
      <formula>NOT(ISERROR(SEARCH(("Adecuado"),(M22))))</formula>
    </cfRule>
  </conditionalFormatting>
  <conditionalFormatting sqref="M22">
    <cfRule type="containsText" dxfId="35" priority="50" operator="containsText" text="Óptimo">
      <formula>NOT(ISERROR(SEARCH(("Óptimo"),(M22))))</formula>
    </cfRule>
  </conditionalFormatting>
  <conditionalFormatting sqref="M23">
    <cfRule type="containsText" dxfId="34" priority="41" operator="containsText" text="Subestimado">
      <formula>NOT(ISERROR(SEARCH(("Subestimado"),(M23))))</formula>
    </cfRule>
  </conditionalFormatting>
  <conditionalFormatting sqref="M23">
    <cfRule type="containsText" dxfId="33" priority="42" operator="containsText" text="Crítico">
      <formula>NOT(ISERROR(SEARCH(("Crítico"),(M23))))</formula>
    </cfRule>
  </conditionalFormatting>
  <conditionalFormatting sqref="M23">
    <cfRule type="containsText" dxfId="32" priority="43" operator="containsText" text="Riesgo">
      <formula>NOT(ISERROR(SEARCH(("Riesgo"),(M23))))</formula>
    </cfRule>
  </conditionalFormatting>
  <conditionalFormatting sqref="M23">
    <cfRule type="containsText" dxfId="31" priority="44" operator="containsText" text="Adecuado">
      <formula>NOT(ISERROR(SEARCH(("Adecuado"),(M23))))</formula>
    </cfRule>
  </conditionalFormatting>
  <conditionalFormatting sqref="M23">
    <cfRule type="containsText" dxfId="30" priority="45" operator="containsText" text="Óptimo">
      <formula>NOT(ISERROR(SEARCH(("Óptimo"),(M23))))</formula>
    </cfRule>
  </conditionalFormatting>
  <conditionalFormatting sqref="U5">
    <cfRule type="containsText" dxfId="29" priority="31" operator="containsText" text="Subestimado">
      <formula>NOT(ISERROR(SEARCH(("Subestimado"),(U5))))</formula>
    </cfRule>
  </conditionalFormatting>
  <conditionalFormatting sqref="U5">
    <cfRule type="containsText" dxfId="28" priority="32" operator="containsText" text="Crítico">
      <formula>NOT(ISERROR(SEARCH(("Crítico"),(U5))))</formula>
    </cfRule>
  </conditionalFormatting>
  <conditionalFormatting sqref="U5">
    <cfRule type="containsText" dxfId="27" priority="33" operator="containsText" text="Riesgo">
      <formula>NOT(ISERROR(SEARCH(("Riesgo"),(U5))))</formula>
    </cfRule>
  </conditionalFormatting>
  <conditionalFormatting sqref="U5">
    <cfRule type="containsText" dxfId="26" priority="34" operator="containsText" text="Adecuado">
      <formula>NOT(ISERROR(SEARCH(("Adecuado"),(U5))))</formula>
    </cfRule>
  </conditionalFormatting>
  <conditionalFormatting sqref="U5">
    <cfRule type="containsText" dxfId="25" priority="35" operator="containsText" text="Óptimo">
      <formula>NOT(ISERROR(SEARCH(("Óptimo"),(U5))))</formula>
    </cfRule>
  </conditionalFormatting>
  <conditionalFormatting sqref="U14">
    <cfRule type="containsText" dxfId="24" priority="26" operator="containsText" text="Subestimado">
      <formula>NOT(ISERROR(SEARCH(("Subestimado"),(U14))))</formula>
    </cfRule>
  </conditionalFormatting>
  <conditionalFormatting sqref="U14">
    <cfRule type="containsText" dxfId="23" priority="27" operator="containsText" text="Crítico">
      <formula>NOT(ISERROR(SEARCH(("Crítico"),(U14))))</formula>
    </cfRule>
  </conditionalFormatting>
  <conditionalFormatting sqref="U14">
    <cfRule type="containsText" dxfId="22" priority="28" operator="containsText" text="Riesgo">
      <formula>NOT(ISERROR(SEARCH(("Riesgo"),(U14))))</formula>
    </cfRule>
  </conditionalFormatting>
  <conditionalFormatting sqref="U14">
    <cfRule type="containsText" dxfId="21" priority="29" operator="containsText" text="Adecuado">
      <formula>NOT(ISERROR(SEARCH(("Adecuado"),(U14))))</formula>
    </cfRule>
  </conditionalFormatting>
  <conditionalFormatting sqref="U14">
    <cfRule type="containsText" dxfId="20" priority="30" operator="containsText" text="Óptimo">
      <formula>NOT(ISERROR(SEARCH(("Óptimo"),(U14))))</formula>
    </cfRule>
  </conditionalFormatting>
  <conditionalFormatting sqref="U23">
    <cfRule type="containsText" dxfId="19" priority="21" operator="containsText" text="Subestimado">
      <formula>NOT(ISERROR(SEARCH(("Subestimado"),(U23))))</formula>
    </cfRule>
  </conditionalFormatting>
  <conditionalFormatting sqref="U23">
    <cfRule type="containsText" dxfId="18" priority="22" operator="containsText" text="Crítico">
      <formula>NOT(ISERROR(SEARCH(("Crítico"),(U23))))</formula>
    </cfRule>
  </conditionalFormatting>
  <conditionalFormatting sqref="U23">
    <cfRule type="containsText" dxfId="17" priority="23" operator="containsText" text="Riesgo">
      <formula>NOT(ISERROR(SEARCH(("Riesgo"),(U23))))</formula>
    </cfRule>
  </conditionalFormatting>
  <conditionalFormatting sqref="U23">
    <cfRule type="containsText" dxfId="16" priority="24" operator="containsText" text="Adecuado">
      <formula>NOT(ISERROR(SEARCH(("Adecuado"),(U23))))</formula>
    </cfRule>
  </conditionalFormatting>
  <conditionalFormatting sqref="U23">
    <cfRule type="containsText" dxfId="15" priority="25" operator="containsText" text="Óptimo">
      <formula>NOT(ISERROR(SEARCH(("Óptimo"),(U23))))</formula>
    </cfRule>
  </conditionalFormatting>
  <conditionalFormatting sqref="U22">
    <cfRule type="containsText" dxfId="14" priority="16" operator="containsText" text="Subestimado">
      <formula>NOT(ISERROR(SEARCH(("Subestimado"),(U22))))</formula>
    </cfRule>
  </conditionalFormatting>
  <conditionalFormatting sqref="U22">
    <cfRule type="containsText" dxfId="13" priority="17" operator="containsText" text="Crítico">
      <formula>NOT(ISERROR(SEARCH(("Crítico"),(U22))))</formula>
    </cfRule>
  </conditionalFormatting>
  <conditionalFormatting sqref="U22">
    <cfRule type="containsText" dxfId="12" priority="18" operator="containsText" text="Riesgo">
      <formula>NOT(ISERROR(SEARCH(("Riesgo"),(U22))))</formula>
    </cfRule>
  </conditionalFormatting>
  <conditionalFormatting sqref="U22">
    <cfRule type="containsText" dxfId="11" priority="19" operator="containsText" text="Adecuado">
      <formula>NOT(ISERROR(SEARCH(("Adecuado"),(U22))))</formula>
    </cfRule>
  </conditionalFormatting>
  <conditionalFormatting sqref="U22">
    <cfRule type="containsText" dxfId="10" priority="20" operator="containsText" text="Óptimo">
      <formula>NOT(ISERROR(SEARCH(("Óptimo"),(U22))))</formula>
    </cfRule>
  </conditionalFormatting>
  <conditionalFormatting sqref="U17">
    <cfRule type="containsText" dxfId="9" priority="11" operator="containsText" text="Subestimado">
      <formula>NOT(ISERROR(SEARCH(("Subestimado"),(U17))))</formula>
    </cfRule>
  </conditionalFormatting>
  <conditionalFormatting sqref="U17">
    <cfRule type="containsText" dxfId="8" priority="12" operator="containsText" text="Crítico">
      <formula>NOT(ISERROR(SEARCH(("Crítico"),(U17))))</formula>
    </cfRule>
  </conditionalFormatting>
  <conditionalFormatting sqref="U17">
    <cfRule type="containsText" dxfId="7" priority="13" operator="containsText" text="Riesgo">
      <formula>NOT(ISERROR(SEARCH(("Riesgo"),(U17))))</formula>
    </cfRule>
  </conditionalFormatting>
  <conditionalFormatting sqref="U17">
    <cfRule type="containsText" dxfId="6" priority="14" operator="containsText" text="Adecuado">
      <formula>NOT(ISERROR(SEARCH(("Adecuado"),(U17))))</formula>
    </cfRule>
  </conditionalFormatting>
  <conditionalFormatting sqref="U17">
    <cfRule type="containsText" dxfId="5" priority="15" operator="containsText" text="Óptimo">
      <formula>NOT(ISERROR(SEARCH(("Óptimo"),(U17))))</formula>
    </cfRule>
  </conditionalFormatting>
  <conditionalFormatting sqref="U3">
    <cfRule type="containsText" dxfId="4" priority="1" operator="containsText" text="Subestimado">
      <formula>NOT(ISERROR(SEARCH(("Subestimado"),(U3))))</formula>
    </cfRule>
  </conditionalFormatting>
  <conditionalFormatting sqref="U3">
    <cfRule type="containsText" dxfId="3" priority="2" operator="containsText" text="Crítico">
      <formula>NOT(ISERROR(SEARCH(("Crítico"),(U3))))</formula>
    </cfRule>
  </conditionalFormatting>
  <conditionalFormatting sqref="U3">
    <cfRule type="containsText" dxfId="2" priority="3" operator="containsText" text="Riesgo">
      <formula>NOT(ISERROR(SEARCH(("Riesgo"),(U3))))</formula>
    </cfRule>
  </conditionalFormatting>
  <conditionalFormatting sqref="U3">
    <cfRule type="containsText" dxfId="1" priority="4" operator="containsText" text="Adecuado">
      <formula>NOT(ISERROR(SEARCH(("Adecuado"),(U3))))</formula>
    </cfRule>
  </conditionalFormatting>
  <conditionalFormatting sqref="U3">
    <cfRule type="containsText" dxfId="0" priority="5" operator="containsText" text="Óptimo">
      <formula>NOT(ISERROR(SEARCH(("Óptimo"),(U3))))</formula>
    </cfRule>
  </conditionalFormatting>
  <dataValidations count="2">
    <dataValidation type="list" allowBlank="1" showErrorMessage="1" sqref="M7:M10 M12 M15:M16 M22:M24 U22:U23" xr:uid="{00000000-0002-0000-0000-000000000000}">
      <formula1>"Crítico,Riesgo,Óptimo,Adecuado,Sobre"</formula1>
    </dataValidation>
    <dataValidation type="list" allowBlank="1" showErrorMessage="1" sqref="M14 M5 M17 M3 U5 U14 U17 U3" xr:uid="{00000000-0002-0000-0000-000001000000}">
      <formula1>"Crítico,Riesgo,Óptimo,Adecuado,Subestimado"</formula1>
    </dataValidation>
  </dataValidations>
  <printOptions horizontalCentered="1" verticalCentered="1"/>
  <pageMargins left="0.23622047244094491" right="0.23622047244094491" top="0.74803149606299213" bottom="0.78740157480314965" header="0" footer="0"/>
  <pageSetup paperSize="5" orientation="landscape" r:id="rId1"/>
  <headerFooter>
    <oddFooter>&amp;RDPE-FT-012 . V1. Página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9FA5"/>
    <outlinePr summaryBelow="0" summaryRight="0"/>
  </sheetPr>
  <dimension ref="A1:Z1000"/>
  <sheetViews>
    <sheetView showGridLines="0" tabSelected="1" topLeftCell="J1" zoomScale="80" zoomScaleNormal="80" workbookViewId="0">
      <pane ySplit="3" topLeftCell="A4" activePane="bottomLeft" state="frozen"/>
      <selection activeCell="D1" sqref="D1"/>
      <selection pane="bottomLeft" activeCell="K4" sqref="K4"/>
    </sheetView>
  </sheetViews>
  <sheetFormatPr baseColWidth="10" defaultColWidth="14.42578125" defaultRowHeight="15" customHeight="1" x14ac:dyDescent="0.2"/>
  <cols>
    <col min="1" max="2" width="21.7109375" style="2" hidden="1" customWidth="1"/>
    <col min="3" max="3" width="27.42578125" style="2" hidden="1" customWidth="1"/>
    <col min="4" max="4" width="57.85546875" style="2" customWidth="1"/>
    <col min="5" max="6" width="25.7109375" style="2" customWidth="1"/>
    <col min="7" max="8" width="14.42578125" style="2"/>
    <col min="9" max="9" width="131.28515625" style="2" customWidth="1"/>
    <col min="10" max="10" width="100" style="2" customWidth="1"/>
    <col min="11" max="11" width="109.42578125" style="2" customWidth="1"/>
    <col min="12" max="12" width="102.85546875" style="2" customWidth="1"/>
    <col min="13" max="13" width="27" style="2" hidden="1" customWidth="1"/>
    <col min="14" max="16" width="27.140625" style="2" hidden="1" customWidth="1"/>
    <col min="17" max="17" width="28.7109375" style="2" hidden="1" customWidth="1"/>
    <col min="18" max="16384" width="14.42578125" style="2"/>
  </cols>
  <sheetData>
    <row r="1" spans="1:26" ht="43.5" customHeight="1" thickBot="1" x14ac:dyDescent="0.25">
      <c r="A1" s="129" t="s">
        <v>28</v>
      </c>
      <c r="B1" s="130"/>
      <c r="C1" s="130"/>
      <c r="D1" s="130"/>
      <c r="E1" s="130"/>
      <c r="F1" s="130"/>
      <c r="G1" s="130"/>
      <c r="H1" s="130"/>
      <c r="I1" s="130"/>
      <c r="J1" s="130"/>
      <c r="K1" s="130"/>
      <c r="L1" s="130"/>
      <c r="M1" s="130"/>
      <c r="N1" s="130"/>
      <c r="O1" s="130"/>
      <c r="P1" s="130"/>
      <c r="Q1" s="130"/>
      <c r="R1" s="1"/>
      <c r="S1" s="1"/>
      <c r="T1" s="1"/>
      <c r="U1" s="1"/>
      <c r="V1" s="1"/>
      <c r="W1" s="1"/>
      <c r="X1" s="1"/>
      <c r="Y1" s="1"/>
      <c r="Z1" s="1"/>
    </row>
    <row r="2" spans="1:26" ht="14.25" x14ac:dyDescent="0.2">
      <c r="A2" s="131" t="s">
        <v>29</v>
      </c>
      <c r="B2" s="132"/>
      <c r="C2" s="133"/>
      <c r="D2" s="134" t="s">
        <v>30</v>
      </c>
      <c r="E2" s="132"/>
      <c r="F2" s="132"/>
      <c r="G2" s="132"/>
      <c r="H2" s="133"/>
      <c r="I2" s="135" t="s">
        <v>0</v>
      </c>
      <c r="J2" s="136"/>
      <c r="K2" s="136"/>
      <c r="L2" s="136"/>
      <c r="M2" s="136"/>
      <c r="N2" s="136"/>
      <c r="O2" s="136"/>
      <c r="P2" s="136"/>
      <c r="Q2" s="137"/>
      <c r="R2" s="1"/>
      <c r="S2" s="1"/>
      <c r="T2" s="1"/>
      <c r="U2" s="1"/>
      <c r="V2" s="1"/>
      <c r="W2" s="1"/>
      <c r="X2" s="1"/>
      <c r="Y2" s="1"/>
      <c r="Z2" s="1"/>
    </row>
    <row r="3" spans="1:26" ht="33" x14ac:dyDescent="0.2">
      <c r="A3" s="3" t="s">
        <v>14</v>
      </c>
      <c r="B3" s="3" t="s">
        <v>1</v>
      </c>
      <c r="C3" s="3" t="s">
        <v>31</v>
      </c>
      <c r="D3" s="4" t="s">
        <v>32</v>
      </c>
      <c r="E3" s="4" t="s">
        <v>33</v>
      </c>
      <c r="F3" s="4" t="s">
        <v>34</v>
      </c>
      <c r="G3" s="5" t="s">
        <v>2</v>
      </c>
      <c r="H3" s="5" t="s">
        <v>35</v>
      </c>
      <c r="I3" s="6" t="s">
        <v>36</v>
      </c>
      <c r="J3" s="7" t="s">
        <v>37</v>
      </c>
      <c r="K3" s="8" t="s">
        <v>38</v>
      </c>
      <c r="L3" s="7" t="s">
        <v>39</v>
      </c>
      <c r="M3" s="8" t="s">
        <v>40</v>
      </c>
      <c r="N3" s="7" t="s">
        <v>41</v>
      </c>
      <c r="O3" s="8" t="s">
        <v>42</v>
      </c>
      <c r="P3" s="7" t="s">
        <v>43</v>
      </c>
      <c r="Q3" s="9" t="s">
        <v>44</v>
      </c>
      <c r="R3" s="1"/>
      <c r="S3" s="1"/>
      <c r="T3" s="1"/>
      <c r="U3" s="1"/>
      <c r="V3" s="1"/>
      <c r="W3" s="1"/>
      <c r="X3" s="1"/>
      <c r="Y3" s="1"/>
      <c r="Z3" s="1"/>
    </row>
    <row r="4" spans="1:26" ht="264" customHeight="1" x14ac:dyDescent="0.2">
      <c r="A4" s="10" t="s">
        <v>15</v>
      </c>
      <c r="B4" s="10" t="s">
        <v>45</v>
      </c>
      <c r="C4" s="11" t="s">
        <v>18</v>
      </c>
      <c r="D4" s="12" t="s">
        <v>46</v>
      </c>
      <c r="E4" s="13" t="s">
        <v>47</v>
      </c>
      <c r="F4" s="14" t="s">
        <v>469</v>
      </c>
      <c r="G4" s="15">
        <v>44197</v>
      </c>
      <c r="H4" s="16">
        <v>44531</v>
      </c>
      <c r="I4" s="14" t="s">
        <v>48</v>
      </c>
      <c r="J4" s="14" t="s">
        <v>730</v>
      </c>
      <c r="K4" s="98" t="s">
        <v>689</v>
      </c>
      <c r="L4" s="17" t="s">
        <v>731</v>
      </c>
      <c r="M4" s="17"/>
      <c r="N4" s="17"/>
      <c r="O4" s="17"/>
      <c r="P4" s="17"/>
      <c r="Q4" s="17"/>
      <c r="R4" s="1"/>
      <c r="S4" s="1"/>
      <c r="T4" s="1"/>
      <c r="U4" s="1"/>
      <c r="V4" s="1"/>
      <c r="W4" s="1"/>
      <c r="X4" s="1"/>
      <c r="Y4" s="1"/>
      <c r="Z4" s="1"/>
    </row>
    <row r="5" spans="1:26" ht="132" x14ac:dyDescent="0.2">
      <c r="A5" s="18"/>
      <c r="B5" s="18"/>
      <c r="C5" s="19"/>
      <c r="D5" s="20" t="s">
        <v>49</v>
      </c>
      <c r="E5" s="13" t="s">
        <v>47</v>
      </c>
      <c r="F5" s="14" t="s">
        <v>469</v>
      </c>
      <c r="G5" s="15">
        <v>44197</v>
      </c>
      <c r="H5" s="16">
        <v>44531</v>
      </c>
      <c r="I5" s="14" t="s">
        <v>50</v>
      </c>
      <c r="J5" s="14" t="s">
        <v>51</v>
      </c>
      <c r="K5" s="98" t="s">
        <v>690</v>
      </c>
      <c r="L5" s="17" t="s">
        <v>732</v>
      </c>
      <c r="M5" s="17"/>
      <c r="N5" s="17"/>
      <c r="O5" s="17"/>
      <c r="P5" s="17"/>
      <c r="Q5" s="17"/>
      <c r="R5" s="1"/>
      <c r="S5" s="1"/>
      <c r="T5" s="1"/>
      <c r="U5" s="1"/>
      <c r="V5" s="1"/>
      <c r="W5" s="1"/>
      <c r="X5" s="1"/>
      <c r="Y5" s="1"/>
      <c r="Z5" s="1"/>
    </row>
    <row r="6" spans="1:26" ht="96" x14ac:dyDescent="0.2">
      <c r="A6" s="18"/>
      <c r="B6" s="18"/>
      <c r="C6" s="19"/>
      <c r="D6" s="12" t="s">
        <v>52</v>
      </c>
      <c r="E6" s="13" t="s">
        <v>47</v>
      </c>
      <c r="F6" s="14" t="s">
        <v>469</v>
      </c>
      <c r="G6" s="15">
        <v>44197</v>
      </c>
      <c r="H6" s="16">
        <v>44531</v>
      </c>
      <c r="I6" s="14" t="s">
        <v>53</v>
      </c>
      <c r="J6" s="14" t="s">
        <v>54</v>
      </c>
      <c r="K6" s="98" t="s">
        <v>691</v>
      </c>
      <c r="L6" s="17" t="s">
        <v>1004</v>
      </c>
      <c r="M6" s="17"/>
      <c r="N6" s="17"/>
      <c r="O6" s="17"/>
      <c r="P6" s="17"/>
      <c r="Q6" s="17"/>
      <c r="R6" s="1"/>
      <c r="S6" s="1"/>
      <c r="T6" s="1"/>
      <c r="U6" s="1"/>
      <c r="V6" s="1"/>
      <c r="W6" s="1"/>
      <c r="X6" s="1"/>
      <c r="Y6" s="1"/>
      <c r="Z6" s="1"/>
    </row>
    <row r="7" spans="1:26" ht="409.5" x14ac:dyDescent="0.2">
      <c r="A7" s="18"/>
      <c r="B7" s="18"/>
      <c r="C7" s="19"/>
      <c r="D7" s="12" t="s">
        <v>55</v>
      </c>
      <c r="E7" s="13" t="s">
        <v>47</v>
      </c>
      <c r="F7" s="14" t="s">
        <v>56</v>
      </c>
      <c r="G7" s="15">
        <v>44211</v>
      </c>
      <c r="H7" s="16">
        <v>44531</v>
      </c>
      <c r="I7" s="14" t="s">
        <v>57</v>
      </c>
      <c r="J7" s="14" t="s">
        <v>58</v>
      </c>
      <c r="K7" s="98" t="s">
        <v>733</v>
      </c>
      <c r="L7" s="17" t="s">
        <v>734</v>
      </c>
      <c r="M7" s="17"/>
      <c r="N7" s="17"/>
      <c r="O7" s="17"/>
      <c r="P7" s="17"/>
      <c r="Q7" s="17"/>
      <c r="R7" s="1"/>
      <c r="S7" s="1"/>
      <c r="T7" s="1"/>
      <c r="U7" s="1"/>
      <c r="V7" s="1"/>
      <c r="W7" s="1"/>
      <c r="X7" s="1"/>
      <c r="Y7" s="1"/>
      <c r="Z7" s="1"/>
    </row>
    <row r="8" spans="1:26" ht="409.5" x14ac:dyDescent="0.2">
      <c r="A8" s="18"/>
      <c r="B8" s="18"/>
      <c r="C8" s="19"/>
      <c r="D8" s="20" t="s">
        <v>59</v>
      </c>
      <c r="E8" s="13" t="s">
        <v>47</v>
      </c>
      <c r="F8" s="14" t="s">
        <v>56</v>
      </c>
      <c r="G8" s="15">
        <v>44211</v>
      </c>
      <c r="H8" s="16">
        <v>44531</v>
      </c>
      <c r="I8" s="14" t="s">
        <v>60</v>
      </c>
      <c r="J8" s="14" t="s">
        <v>61</v>
      </c>
      <c r="K8" s="98" t="s">
        <v>692</v>
      </c>
      <c r="L8" s="17" t="s">
        <v>735</v>
      </c>
      <c r="M8" s="17"/>
      <c r="N8" s="17"/>
      <c r="O8" s="17"/>
      <c r="P8" s="17"/>
      <c r="Q8" s="17"/>
      <c r="R8" s="1"/>
      <c r="S8" s="1"/>
      <c r="T8" s="1"/>
      <c r="U8" s="1"/>
      <c r="V8" s="1"/>
      <c r="W8" s="1"/>
      <c r="X8" s="1"/>
      <c r="Y8" s="1"/>
      <c r="Z8" s="1"/>
    </row>
    <row r="9" spans="1:26" ht="409.5" x14ac:dyDescent="0.2">
      <c r="A9" s="18"/>
      <c r="B9" s="18"/>
      <c r="C9" s="19"/>
      <c r="D9" s="12" t="s">
        <v>62</v>
      </c>
      <c r="E9" s="13" t="s">
        <v>47</v>
      </c>
      <c r="F9" s="14" t="s">
        <v>56</v>
      </c>
      <c r="G9" s="15">
        <v>44211</v>
      </c>
      <c r="H9" s="16">
        <v>44531</v>
      </c>
      <c r="I9" s="14" t="s">
        <v>63</v>
      </c>
      <c r="J9" s="14" t="s">
        <v>64</v>
      </c>
      <c r="K9" s="98" t="s">
        <v>693</v>
      </c>
      <c r="L9" s="17" t="s">
        <v>736</v>
      </c>
      <c r="M9" s="17"/>
      <c r="N9" s="17"/>
      <c r="O9" s="17"/>
      <c r="P9" s="17"/>
      <c r="Q9" s="17"/>
      <c r="R9" s="1"/>
      <c r="S9" s="1"/>
      <c r="T9" s="1"/>
      <c r="U9" s="1"/>
      <c r="V9" s="1"/>
      <c r="W9" s="1"/>
      <c r="X9" s="1"/>
      <c r="Y9" s="1"/>
      <c r="Z9" s="1"/>
    </row>
    <row r="10" spans="1:26" ht="336" x14ac:dyDescent="0.2">
      <c r="A10" s="18"/>
      <c r="B10" s="18"/>
      <c r="C10" s="19"/>
      <c r="D10" s="21" t="s">
        <v>65</v>
      </c>
      <c r="E10" s="13" t="s">
        <v>66</v>
      </c>
      <c r="F10" s="14" t="s">
        <v>67</v>
      </c>
      <c r="G10" s="15">
        <v>44211</v>
      </c>
      <c r="H10" s="16">
        <v>44531</v>
      </c>
      <c r="I10" s="14" t="s">
        <v>68</v>
      </c>
      <c r="J10" s="14" t="s">
        <v>69</v>
      </c>
      <c r="K10" s="98" t="s">
        <v>737</v>
      </c>
      <c r="L10" s="17" t="s">
        <v>738</v>
      </c>
      <c r="M10" s="17"/>
      <c r="N10" s="17"/>
      <c r="O10" s="17"/>
      <c r="P10" s="17"/>
      <c r="Q10" s="17"/>
      <c r="R10" s="1"/>
      <c r="S10" s="1"/>
      <c r="T10" s="1"/>
      <c r="U10" s="1"/>
      <c r="V10" s="1"/>
      <c r="W10" s="1"/>
      <c r="X10" s="1"/>
      <c r="Y10" s="1"/>
      <c r="Z10" s="1"/>
    </row>
    <row r="11" spans="1:26" ht="120" x14ac:dyDescent="0.2">
      <c r="A11" s="18"/>
      <c r="B11" s="18"/>
      <c r="C11" s="19"/>
      <c r="D11" s="22" t="s">
        <v>70</v>
      </c>
      <c r="E11" s="13" t="s">
        <v>66</v>
      </c>
      <c r="F11" s="14" t="s">
        <v>67</v>
      </c>
      <c r="G11" s="15">
        <v>44211</v>
      </c>
      <c r="H11" s="16">
        <v>44531</v>
      </c>
      <c r="I11" s="14" t="s">
        <v>71</v>
      </c>
      <c r="J11" s="14" t="s">
        <v>71</v>
      </c>
      <c r="K11" s="98" t="s">
        <v>694</v>
      </c>
      <c r="L11" s="17" t="s">
        <v>739</v>
      </c>
      <c r="M11" s="17"/>
      <c r="N11" s="17"/>
      <c r="O11" s="17"/>
      <c r="P11" s="17"/>
      <c r="Q11" s="17"/>
      <c r="R11" s="1"/>
      <c r="S11" s="1"/>
      <c r="T11" s="1"/>
      <c r="U11" s="1"/>
      <c r="V11" s="1"/>
      <c r="W11" s="1"/>
      <c r="X11" s="1"/>
      <c r="Y11" s="1"/>
      <c r="Z11" s="1"/>
    </row>
    <row r="12" spans="1:26" ht="96" x14ac:dyDescent="0.2">
      <c r="A12" s="18"/>
      <c r="B12" s="18"/>
      <c r="C12" s="19"/>
      <c r="D12" s="22" t="s">
        <v>72</v>
      </c>
      <c r="E12" s="13" t="s">
        <v>66</v>
      </c>
      <c r="F12" s="14" t="s">
        <v>67</v>
      </c>
      <c r="G12" s="15">
        <v>44211</v>
      </c>
      <c r="H12" s="16">
        <v>44531</v>
      </c>
      <c r="I12" s="14" t="s">
        <v>71</v>
      </c>
      <c r="J12" s="14" t="s">
        <v>71</v>
      </c>
      <c r="K12" s="98" t="s">
        <v>695</v>
      </c>
      <c r="L12" s="17" t="s">
        <v>740</v>
      </c>
      <c r="M12" s="17"/>
      <c r="N12" s="17"/>
      <c r="O12" s="17"/>
      <c r="P12" s="17"/>
      <c r="Q12" s="17"/>
      <c r="R12" s="1"/>
      <c r="S12" s="1"/>
      <c r="T12" s="1"/>
      <c r="U12" s="1"/>
      <c r="V12" s="1"/>
      <c r="W12" s="1"/>
      <c r="X12" s="1"/>
      <c r="Y12" s="1"/>
      <c r="Z12" s="1"/>
    </row>
    <row r="13" spans="1:26" ht="384" x14ac:dyDescent="0.2">
      <c r="A13" s="18"/>
      <c r="B13" s="18"/>
      <c r="C13" s="19"/>
      <c r="D13" s="21" t="s">
        <v>73</v>
      </c>
      <c r="E13" s="13" t="s">
        <v>4</v>
      </c>
      <c r="F13" s="14" t="s">
        <v>67</v>
      </c>
      <c r="G13" s="15">
        <v>44197</v>
      </c>
      <c r="H13" s="15">
        <v>44531</v>
      </c>
      <c r="I13" s="14" t="s">
        <v>74</v>
      </c>
      <c r="J13" s="14" t="s">
        <v>75</v>
      </c>
      <c r="K13" s="96" t="s">
        <v>696</v>
      </c>
      <c r="L13" s="17" t="s">
        <v>741</v>
      </c>
      <c r="M13" s="17"/>
      <c r="N13" s="17"/>
      <c r="O13" s="17"/>
      <c r="P13" s="17"/>
      <c r="Q13" s="17"/>
      <c r="R13" s="1"/>
      <c r="S13" s="1"/>
      <c r="T13" s="1"/>
      <c r="U13" s="1"/>
      <c r="V13" s="1"/>
      <c r="W13" s="1"/>
      <c r="X13" s="1"/>
      <c r="Y13" s="1"/>
      <c r="Z13" s="1"/>
    </row>
    <row r="14" spans="1:26" ht="84" x14ac:dyDescent="0.2">
      <c r="A14" s="18"/>
      <c r="B14" s="18"/>
      <c r="C14" s="19"/>
      <c r="D14" s="21" t="s">
        <v>76</v>
      </c>
      <c r="E14" s="13" t="s">
        <v>4</v>
      </c>
      <c r="F14" s="14"/>
      <c r="G14" s="15">
        <v>44197</v>
      </c>
      <c r="H14" s="15">
        <v>44531</v>
      </c>
      <c r="I14" s="14" t="s">
        <v>77</v>
      </c>
      <c r="J14" s="14" t="s">
        <v>78</v>
      </c>
      <c r="K14" s="98" t="s">
        <v>697</v>
      </c>
      <c r="L14" s="17" t="s">
        <v>742</v>
      </c>
      <c r="M14" s="17"/>
      <c r="N14" s="17"/>
      <c r="O14" s="17"/>
      <c r="P14" s="17"/>
      <c r="Q14" s="17"/>
      <c r="R14" s="1"/>
      <c r="S14" s="1"/>
      <c r="T14" s="1"/>
      <c r="U14" s="1"/>
      <c r="V14" s="1"/>
      <c r="W14" s="1"/>
      <c r="X14" s="1"/>
      <c r="Y14" s="1"/>
      <c r="Z14" s="1"/>
    </row>
    <row r="15" spans="1:26" ht="108" x14ac:dyDescent="0.2">
      <c r="A15" s="18"/>
      <c r="B15" s="18"/>
      <c r="C15" s="19"/>
      <c r="D15" s="21" t="s">
        <v>79</v>
      </c>
      <c r="E15" s="13" t="s">
        <v>4</v>
      </c>
      <c r="F15" s="14"/>
      <c r="G15" s="15">
        <v>44197</v>
      </c>
      <c r="H15" s="15">
        <v>44531</v>
      </c>
      <c r="I15" s="14" t="s">
        <v>80</v>
      </c>
      <c r="J15" s="14" t="s">
        <v>81</v>
      </c>
      <c r="K15" s="98" t="s">
        <v>698</v>
      </c>
      <c r="L15" s="17" t="s">
        <v>743</v>
      </c>
      <c r="M15" s="17"/>
      <c r="N15" s="17"/>
      <c r="O15" s="17"/>
      <c r="P15" s="17"/>
      <c r="Q15" s="17"/>
      <c r="R15" s="1"/>
      <c r="S15" s="1"/>
      <c r="T15" s="1"/>
      <c r="U15" s="1"/>
      <c r="V15" s="1"/>
      <c r="W15" s="1"/>
      <c r="X15" s="1"/>
      <c r="Y15" s="1"/>
      <c r="Z15" s="1"/>
    </row>
    <row r="16" spans="1:26" ht="120" x14ac:dyDescent="0.2">
      <c r="A16" s="18"/>
      <c r="B16" s="18"/>
      <c r="C16" s="19"/>
      <c r="D16" s="21" t="s">
        <v>82</v>
      </c>
      <c r="E16" s="13" t="s">
        <v>4</v>
      </c>
      <c r="F16" s="23"/>
      <c r="G16" s="15">
        <v>44197</v>
      </c>
      <c r="H16" s="15">
        <v>44531</v>
      </c>
      <c r="I16" s="14" t="s">
        <v>83</v>
      </c>
      <c r="J16" s="14" t="s">
        <v>84</v>
      </c>
      <c r="K16" s="98" t="s">
        <v>699</v>
      </c>
      <c r="L16" s="14" t="s">
        <v>744</v>
      </c>
      <c r="M16" s="17"/>
      <c r="N16" s="17"/>
      <c r="O16" s="17"/>
      <c r="P16" s="17"/>
      <c r="Q16" s="17"/>
      <c r="R16" s="1"/>
      <c r="S16" s="1"/>
      <c r="T16" s="1"/>
      <c r="U16" s="1"/>
      <c r="V16" s="1"/>
      <c r="W16" s="1"/>
      <c r="X16" s="1"/>
      <c r="Y16" s="1"/>
      <c r="Z16" s="1"/>
    </row>
    <row r="17" spans="1:26" ht="409.5" x14ac:dyDescent="0.2">
      <c r="A17" s="18"/>
      <c r="B17" s="18"/>
      <c r="C17" s="19"/>
      <c r="D17" s="21" t="s">
        <v>85</v>
      </c>
      <c r="E17" s="24" t="s">
        <v>66</v>
      </c>
      <c r="F17" s="25" t="s">
        <v>86</v>
      </c>
      <c r="G17" s="16">
        <v>44197</v>
      </c>
      <c r="H17" s="16">
        <v>44531</v>
      </c>
      <c r="I17" s="14" t="s">
        <v>87</v>
      </c>
      <c r="J17" s="14" t="s">
        <v>88</v>
      </c>
      <c r="K17" s="96" t="s">
        <v>745</v>
      </c>
      <c r="L17" s="17" t="s">
        <v>756</v>
      </c>
      <c r="M17" s="17"/>
      <c r="N17" s="17"/>
      <c r="O17" s="17"/>
      <c r="P17" s="17"/>
      <c r="Q17" s="17"/>
      <c r="R17" s="1"/>
      <c r="S17" s="1"/>
      <c r="T17" s="1"/>
      <c r="U17" s="1"/>
      <c r="V17" s="1"/>
      <c r="W17" s="1"/>
      <c r="X17" s="1"/>
      <c r="Y17" s="1"/>
      <c r="Z17" s="1"/>
    </row>
    <row r="18" spans="1:26" ht="118.5" customHeight="1" x14ac:dyDescent="0.2">
      <c r="A18" s="18"/>
      <c r="B18" s="18"/>
      <c r="C18" s="19"/>
      <c r="D18" s="21" t="s">
        <v>89</v>
      </c>
      <c r="E18" s="24" t="s">
        <v>3</v>
      </c>
      <c r="F18" s="25"/>
      <c r="G18" s="16">
        <v>44440</v>
      </c>
      <c r="H18" s="16">
        <v>44530</v>
      </c>
      <c r="I18" s="14" t="s">
        <v>90</v>
      </c>
      <c r="J18" s="14" t="s">
        <v>91</v>
      </c>
      <c r="K18" s="17" t="s">
        <v>708</v>
      </c>
      <c r="L18" s="14" t="s">
        <v>757</v>
      </c>
      <c r="M18" s="17"/>
      <c r="N18" s="17"/>
      <c r="O18" s="17"/>
      <c r="P18" s="17"/>
      <c r="Q18" s="17"/>
      <c r="R18" s="1"/>
      <c r="S18" s="1"/>
      <c r="T18" s="1"/>
      <c r="U18" s="1"/>
      <c r="V18" s="1"/>
      <c r="W18" s="1"/>
      <c r="X18" s="1"/>
      <c r="Y18" s="1"/>
      <c r="Z18" s="1"/>
    </row>
    <row r="19" spans="1:26" ht="409.5" x14ac:dyDescent="0.2">
      <c r="A19" s="18"/>
      <c r="B19" s="18"/>
      <c r="C19" s="19"/>
      <c r="D19" s="21" t="s">
        <v>92</v>
      </c>
      <c r="E19" s="24" t="s">
        <v>3</v>
      </c>
      <c r="F19" s="25"/>
      <c r="G19" s="16">
        <v>44440</v>
      </c>
      <c r="H19" s="16">
        <v>44531</v>
      </c>
      <c r="I19" s="14" t="s">
        <v>93</v>
      </c>
      <c r="J19" s="14" t="s">
        <v>94</v>
      </c>
      <c r="K19" s="17" t="s">
        <v>709</v>
      </c>
      <c r="L19" s="14" t="s">
        <v>758</v>
      </c>
      <c r="M19" s="17"/>
      <c r="N19" s="17"/>
      <c r="O19" s="17"/>
      <c r="P19" s="17"/>
      <c r="Q19" s="17"/>
      <c r="R19" s="1"/>
      <c r="S19" s="1"/>
      <c r="T19" s="1"/>
      <c r="U19" s="1"/>
      <c r="V19" s="1"/>
      <c r="W19" s="1"/>
      <c r="X19" s="1"/>
      <c r="Y19" s="1"/>
      <c r="Z19" s="1"/>
    </row>
    <row r="20" spans="1:26" ht="85.5" customHeight="1" x14ac:dyDescent="0.2">
      <c r="A20" s="18"/>
      <c r="B20" s="18"/>
      <c r="C20" s="19"/>
      <c r="D20" s="21" t="s">
        <v>95</v>
      </c>
      <c r="E20" s="24" t="s">
        <v>3</v>
      </c>
      <c r="F20" s="25"/>
      <c r="G20" s="16">
        <v>44197</v>
      </c>
      <c r="H20" s="16">
        <v>44561</v>
      </c>
      <c r="I20" s="14" t="s">
        <v>96</v>
      </c>
      <c r="J20" s="14" t="s">
        <v>97</v>
      </c>
      <c r="K20" s="17" t="s">
        <v>710</v>
      </c>
      <c r="L20" s="14" t="s">
        <v>759</v>
      </c>
      <c r="M20" s="17"/>
      <c r="N20" s="17"/>
      <c r="O20" s="17"/>
      <c r="P20" s="17"/>
      <c r="Q20" s="17"/>
      <c r="R20" s="1"/>
      <c r="S20" s="1"/>
      <c r="T20" s="1"/>
      <c r="U20" s="1"/>
      <c r="V20" s="1"/>
      <c r="W20" s="1"/>
      <c r="X20" s="1"/>
      <c r="Y20" s="1"/>
      <c r="Z20" s="1"/>
    </row>
    <row r="21" spans="1:26" ht="72" x14ac:dyDescent="0.2">
      <c r="A21" s="18"/>
      <c r="B21" s="18"/>
      <c r="C21" s="19"/>
      <c r="D21" s="22" t="s">
        <v>98</v>
      </c>
      <c r="E21" s="24" t="s">
        <v>3</v>
      </c>
      <c r="F21" s="25"/>
      <c r="G21" s="16">
        <v>44197</v>
      </c>
      <c r="H21" s="16">
        <v>44561</v>
      </c>
      <c r="I21" s="14" t="s">
        <v>99</v>
      </c>
      <c r="J21" s="14" t="s">
        <v>100</v>
      </c>
      <c r="K21" s="17" t="s">
        <v>711</v>
      </c>
      <c r="L21" s="17" t="s">
        <v>760</v>
      </c>
      <c r="M21" s="17"/>
      <c r="N21" s="17"/>
      <c r="O21" s="17"/>
      <c r="P21" s="17"/>
      <c r="Q21" s="17"/>
      <c r="R21" s="1"/>
      <c r="S21" s="1"/>
      <c r="T21" s="1"/>
      <c r="U21" s="1"/>
      <c r="V21" s="1"/>
      <c r="W21" s="1"/>
      <c r="X21" s="1"/>
      <c r="Y21" s="1"/>
      <c r="Z21" s="1"/>
    </row>
    <row r="22" spans="1:26" ht="58.5" customHeight="1" x14ac:dyDescent="0.2">
      <c r="A22" s="18"/>
      <c r="B22" s="18"/>
      <c r="C22" s="19"/>
      <c r="D22" s="22" t="s">
        <v>101</v>
      </c>
      <c r="E22" s="24" t="s">
        <v>3</v>
      </c>
      <c r="F22" s="25"/>
      <c r="G22" s="16">
        <v>44197</v>
      </c>
      <c r="H22" s="16">
        <v>44561</v>
      </c>
      <c r="I22" s="14" t="s">
        <v>102</v>
      </c>
      <c r="J22" s="14" t="s">
        <v>103</v>
      </c>
      <c r="K22" s="17" t="s">
        <v>712</v>
      </c>
      <c r="L22" s="17" t="s">
        <v>761</v>
      </c>
      <c r="M22" s="17"/>
      <c r="N22" s="17"/>
      <c r="O22" s="17"/>
      <c r="P22" s="17"/>
      <c r="Q22" s="17"/>
      <c r="R22" s="1"/>
      <c r="S22" s="1"/>
      <c r="T22" s="1"/>
      <c r="U22" s="1"/>
      <c r="V22" s="1"/>
      <c r="W22" s="1"/>
      <c r="X22" s="1"/>
      <c r="Y22" s="1"/>
      <c r="Z22" s="1"/>
    </row>
    <row r="23" spans="1:26" ht="54.75" customHeight="1" x14ac:dyDescent="0.2">
      <c r="A23" s="18"/>
      <c r="B23" s="18"/>
      <c r="C23" s="19"/>
      <c r="D23" s="22" t="s">
        <v>104</v>
      </c>
      <c r="E23" s="24" t="s">
        <v>3</v>
      </c>
      <c r="F23" s="25"/>
      <c r="G23" s="16">
        <v>44197</v>
      </c>
      <c r="H23" s="16">
        <v>44561</v>
      </c>
      <c r="I23" s="47" t="s">
        <v>102</v>
      </c>
      <c r="J23" s="14" t="s">
        <v>103</v>
      </c>
      <c r="K23" s="17" t="s">
        <v>713</v>
      </c>
      <c r="L23" s="17" t="s">
        <v>762</v>
      </c>
      <c r="M23" s="17"/>
      <c r="N23" s="17"/>
      <c r="O23" s="17"/>
      <c r="P23" s="17"/>
      <c r="Q23" s="17"/>
      <c r="R23" s="1"/>
      <c r="S23" s="1"/>
      <c r="T23" s="1"/>
      <c r="U23" s="1"/>
      <c r="V23" s="1"/>
      <c r="W23" s="1"/>
      <c r="X23" s="1"/>
      <c r="Y23" s="1"/>
      <c r="Z23" s="1"/>
    </row>
    <row r="24" spans="1:26" ht="108" x14ac:dyDescent="0.2">
      <c r="A24" s="18"/>
      <c r="B24" s="18"/>
      <c r="C24" s="19"/>
      <c r="D24" s="22" t="s">
        <v>105</v>
      </c>
      <c r="E24" s="24" t="s">
        <v>7</v>
      </c>
      <c r="F24" s="25" t="s">
        <v>106</v>
      </c>
      <c r="G24" s="16">
        <v>44197</v>
      </c>
      <c r="H24" s="16">
        <v>44561</v>
      </c>
      <c r="I24" s="14" t="s">
        <v>107</v>
      </c>
      <c r="J24" s="14" t="s">
        <v>108</v>
      </c>
      <c r="K24" s="17" t="s">
        <v>681</v>
      </c>
      <c r="L24" s="17" t="s">
        <v>763</v>
      </c>
      <c r="M24" s="17"/>
      <c r="N24" s="17"/>
      <c r="O24" s="17"/>
      <c r="P24" s="17"/>
      <c r="Q24" s="17"/>
      <c r="R24" s="1"/>
      <c r="S24" s="1"/>
      <c r="T24" s="1"/>
      <c r="U24" s="1"/>
      <c r="V24" s="1"/>
      <c r="W24" s="1"/>
      <c r="X24" s="1"/>
      <c r="Y24" s="1"/>
      <c r="Z24" s="1"/>
    </row>
    <row r="25" spans="1:26" ht="168" x14ac:dyDescent="0.2">
      <c r="A25" s="18"/>
      <c r="B25" s="18"/>
      <c r="C25" s="19"/>
      <c r="D25" s="22" t="s">
        <v>109</v>
      </c>
      <c r="E25" s="24" t="s">
        <v>7</v>
      </c>
      <c r="F25" s="25" t="s">
        <v>106</v>
      </c>
      <c r="G25" s="16">
        <v>44242</v>
      </c>
      <c r="H25" s="16">
        <v>44561</v>
      </c>
      <c r="I25" s="14" t="s">
        <v>110</v>
      </c>
      <c r="J25" s="14" t="s">
        <v>111</v>
      </c>
      <c r="K25" s="17" t="s">
        <v>764</v>
      </c>
      <c r="L25" s="17" t="s">
        <v>765</v>
      </c>
      <c r="M25" s="17"/>
      <c r="N25" s="17"/>
      <c r="O25" s="17"/>
      <c r="P25" s="17"/>
      <c r="Q25" s="17"/>
      <c r="R25" s="1"/>
      <c r="S25" s="1"/>
      <c r="T25" s="1"/>
      <c r="U25" s="1"/>
      <c r="V25" s="1"/>
      <c r="W25" s="1"/>
      <c r="X25" s="1"/>
      <c r="Y25" s="1"/>
      <c r="Z25" s="1"/>
    </row>
    <row r="26" spans="1:26" ht="84" x14ac:dyDescent="0.2">
      <c r="A26" s="18"/>
      <c r="B26" s="18"/>
      <c r="C26" s="26"/>
      <c r="D26" s="22" t="s">
        <v>112</v>
      </c>
      <c r="E26" s="24" t="s">
        <v>5</v>
      </c>
      <c r="F26" s="25" t="s">
        <v>113</v>
      </c>
      <c r="G26" s="16">
        <v>44228</v>
      </c>
      <c r="H26" s="16">
        <v>44561</v>
      </c>
      <c r="I26" s="14" t="s">
        <v>114</v>
      </c>
      <c r="J26" s="14" t="s">
        <v>115</v>
      </c>
      <c r="K26" s="102" t="s">
        <v>810</v>
      </c>
      <c r="L26" s="103" t="s">
        <v>811</v>
      </c>
      <c r="M26" s="17"/>
      <c r="N26" s="17"/>
      <c r="O26" s="17"/>
      <c r="P26" s="17"/>
      <c r="Q26" s="17"/>
      <c r="R26" s="1"/>
      <c r="S26" s="1"/>
      <c r="T26" s="1"/>
      <c r="U26" s="1"/>
      <c r="V26" s="1"/>
      <c r="W26" s="1"/>
      <c r="X26" s="1"/>
      <c r="Y26" s="1"/>
      <c r="Z26" s="1"/>
    </row>
    <row r="27" spans="1:26" ht="132" x14ac:dyDescent="0.2">
      <c r="A27" s="18"/>
      <c r="B27" s="18"/>
      <c r="C27" s="27" t="s">
        <v>19</v>
      </c>
      <c r="D27" s="28" t="s">
        <v>116</v>
      </c>
      <c r="E27" s="25" t="s">
        <v>5</v>
      </c>
      <c r="F27" s="23" t="s">
        <v>117</v>
      </c>
      <c r="G27" s="16">
        <v>44228</v>
      </c>
      <c r="H27" s="16">
        <v>44276</v>
      </c>
      <c r="I27" s="14" t="s">
        <v>118</v>
      </c>
      <c r="J27" s="14" t="s">
        <v>119</v>
      </c>
      <c r="K27" s="102" t="s">
        <v>812</v>
      </c>
      <c r="L27" s="103" t="s">
        <v>813</v>
      </c>
      <c r="M27" s="17"/>
      <c r="N27" s="17"/>
      <c r="O27" s="17"/>
      <c r="P27" s="17"/>
      <c r="Q27" s="17"/>
      <c r="R27" s="1"/>
      <c r="S27" s="1"/>
      <c r="T27" s="1"/>
      <c r="U27" s="1"/>
      <c r="V27" s="1"/>
      <c r="W27" s="1"/>
      <c r="X27" s="1"/>
      <c r="Y27" s="1"/>
      <c r="Z27" s="1"/>
    </row>
    <row r="28" spans="1:26" ht="72" x14ac:dyDescent="0.2">
      <c r="A28" s="18"/>
      <c r="B28" s="18"/>
      <c r="C28" s="18"/>
      <c r="D28" s="29" t="s">
        <v>120</v>
      </c>
      <c r="E28" s="25" t="s">
        <v>5</v>
      </c>
      <c r="F28" s="23" t="s">
        <v>117</v>
      </c>
      <c r="G28" s="15">
        <v>44228</v>
      </c>
      <c r="H28" s="15">
        <v>44561</v>
      </c>
      <c r="I28" s="14" t="s">
        <v>121</v>
      </c>
      <c r="J28" s="14" t="s">
        <v>122</v>
      </c>
      <c r="K28" s="102" t="s">
        <v>814</v>
      </c>
      <c r="L28" s="103" t="s">
        <v>815</v>
      </c>
      <c r="M28" s="17"/>
      <c r="N28" s="17"/>
      <c r="O28" s="17"/>
      <c r="P28" s="17"/>
      <c r="Q28" s="17"/>
      <c r="R28" s="1"/>
      <c r="S28" s="1"/>
      <c r="T28" s="1"/>
      <c r="U28" s="1"/>
      <c r="V28" s="1"/>
      <c r="W28" s="1"/>
      <c r="X28" s="1"/>
      <c r="Y28" s="1"/>
      <c r="Z28" s="1"/>
    </row>
    <row r="29" spans="1:26" ht="120" x14ac:dyDescent="0.2">
      <c r="A29" s="18"/>
      <c r="B29" s="18"/>
      <c r="C29" s="18"/>
      <c r="D29" s="29" t="s">
        <v>123</v>
      </c>
      <c r="E29" s="25" t="s">
        <v>5</v>
      </c>
      <c r="F29" s="23" t="s">
        <v>86</v>
      </c>
      <c r="G29" s="15">
        <v>44287</v>
      </c>
      <c r="H29" s="15">
        <v>44530</v>
      </c>
      <c r="I29" s="14" t="s">
        <v>124</v>
      </c>
      <c r="J29" s="14" t="s">
        <v>125</v>
      </c>
      <c r="K29" s="102" t="s">
        <v>816</v>
      </c>
      <c r="L29" s="103" t="s">
        <v>817</v>
      </c>
      <c r="M29" s="17"/>
      <c r="N29" s="17"/>
      <c r="O29" s="17"/>
      <c r="P29" s="17"/>
      <c r="Q29" s="17"/>
      <c r="R29" s="1"/>
      <c r="S29" s="1"/>
      <c r="T29" s="1"/>
      <c r="U29" s="1"/>
      <c r="V29" s="1"/>
      <c r="W29" s="1"/>
      <c r="X29" s="1"/>
      <c r="Y29" s="1"/>
      <c r="Z29" s="1"/>
    </row>
    <row r="30" spans="1:26" ht="84" x14ac:dyDescent="0.2">
      <c r="A30" s="18"/>
      <c r="B30" s="18"/>
      <c r="C30" s="18"/>
      <c r="D30" s="29" t="s">
        <v>126</v>
      </c>
      <c r="E30" s="25" t="s">
        <v>5</v>
      </c>
      <c r="F30" s="23" t="s">
        <v>86</v>
      </c>
      <c r="G30" s="15">
        <v>44228</v>
      </c>
      <c r="H30" s="15">
        <v>44561</v>
      </c>
      <c r="I30" s="14" t="s">
        <v>127</v>
      </c>
      <c r="J30" s="14" t="s">
        <v>128</v>
      </c>
      <c r="K30" s="102" t="s">
        <v>818</v>
      </c>
      <c r="L30" s="103" t="s">
        <v>819</v>
      </c>
      <c r="M30" s="17"/>
      <c r="N30" s="17"/>
      <c r="O30" s="17"/>
      <c r="P30" s="17"/>
      <c r="Q30" s="17"/>
      <c r="R30" s="1"/>
      <c r="S30" s="1"/>
      <c r="T30" s="1"/>
      <c r="U30" s="1"/>
      <c r="V30" s="1"/>
      <c r="W30" s="1"/>
      <c r="X30" s="1"/>
      <c r="Y30" s="1"/>
      <c r="Z30" s="1"/>
    </row>
    <row r="31" spans="1:26" ht="192" x14ac:dyDescent="0.2">
      <c r="A31" s="18"/>
      <c r="B31" s="18"/>
      <c r="C31" s="18"/>
      <c r="D31" s="29" t="s">
        <v>129</v>
      </c>
      <c r="E31" s="25" t="s">
        <v>5</v>
      </c>
      <c r="F31" s="23" t="s">
        <v>117</v>
      </c>
      <c r="G31" s="15">
        <v>44228</v>
      </c>
      <c r="H31" s="15">
        <v>44561</v>
      </c>
      <c r="I31" s="14" t="s">
        <v>130</v>
      </c>
      <c r="J31" s="14" t="s">
        <v>131</v>
      </c>
      <c r="K31" s="102" t="s">
        <v>820</v>
      </c>
      <c r="L31" s="103" t="s">
        <v>821</v>
      </c>
      <c r="M31" s="17"/>
      <c r="N31" s="17"/>
      <c r="O31" s="17"/>
      <c r="P31" s="17"/>
      <c r="Q31" s="17"/>
      <c r="R31" s="1"/>
      <c r="S31" s="1"/>
      <c r="T31" s="1"/>
      <c r="U31" s="1"/>
      <c r="V31" s="1"/>
      <c r="W31" s="1"/>
      <c r="X31" s="1"/>
      <c r="Y31" s="1"/>
      <c r="Z31" s="1"/>
    </row>
    <row r="32" spans="1:26" ht="144" x14ac:dyDescent="0.2">
      <c r="A32" s="18"/>
      <c r="B32" s="18"/>
      <c r="C32" s="18"/>
      <c r="D32" s="29" t="s">
        <v>132</v>
      </c>
      <c r="E32" s="25" t="s">
        <v>5</v>
      </c>
      <c r="F32" s="23" t="s">
        <v>133</v>
      </c>
      <c r="G32" s="15">
        <v>44228</v>
      </c>
      <c r="H32" s="15">
        <v>44561</v>
      </c>
      <c r="I32" s="14" t="s">
        <v>134</v>
      </c>
      <c r="J32" s="14" t="s">
        <v>135</v>
      </c>
      <c r="K32" s="102" t="s">
        <v>822</v>
      </c>
      <c r="L32" s="103" t="s">
        <v>823</v>
      </c>
      <c r="M32" s="17"/>
      <c r="N32" s="17"/>
      <c r="O32" s="17"/>
      <c r="P32" s="17"/>
      <c r="Q32" s="17"/>
      <c r="R32" s="1"/>
      <c r="S32" s="1"/>
      <c r="T32" s="1"/>
      <c r="U32" s="1"/>
      <c r="V32" s="1"/>
      <c r="W32" s="1"/>
      <c r="X32" s="1"/>
      <c r="Y32" s="1"/>
      <c r="Z32" s="1"/>
    </row>
    <row r="33" spans="1:26" ht="84" x14ac:dyDescent="0.2">
      <c r="A33" s="18"/>
      <c r="B33" s="18"/>
      <c r="C33" s="18"/>
      <c r="D33" s="29" t="s">
        <v>136</v>
      </c>
      <c r="E33" s="25" t="s">
        <v>5</v>
      </c>
      <c r="F33" s="23" t="s">
        <v>86</v>
      </c>
      <c r="G33" s="15">
        <v>44228</v>
      </c>
      <c r="H33" s="15">
        <v>44561</v>
      </c>
      <c r="I33" s="14" t="s">
        <v>137</v>
      </c>
      <c r="J33" s="14" t="s">
        <v>138</v>
      </c>
      <c r="K33" s="102" t="s">
        <v>824</v>
      </c>
      <c r="L33" s="103" t="s">
        <v>825</v>
      </c>
      <c r="M33" s="17"/>
      <c r="N33" s="17"/>
      <c r="O33" s="17"/>
      <c r="P33" s="17"/>
      <c r="Q33" s="17"/>
      <c r="R33" s="1"/>
      <c r="S33" s="1"/>
      <c r="T33" s="1"/>
      <c r="U33" s="1"/>
      <c r="V33" s="1"/>
      <c r="W33" s="1"/>
      <c r="X33" s="1"/>
      <c r="Y33" s="1"/>
      <c r="Z33" s="1"/>
    </row>
    <row r="34" spans="1:26" ht="204" x14ac:dyDescent="0.2">
      <c r="A34" s="18"/>
      <c r="B34" s="18"/>
      <c r="C34" s="18"/>
      <c r="D34" s="20" t="s">
        <v>139</v>
      </c>
      <c r="E34" s="30" t="s">
        <v>5</v>
      </c>
      <c r="F34" s="30" t="s">
        <v>117</v>
      </c>
      <c r="G34" s="15">
        <v>44228</v>
      </c>
      <c r="H34" s="15">
        <v>44561</v>
      </c>
      <c r="I34" s="14" t="s">
        <v>140</v>
      </c>
      <c r="J34" s="14" t="s">
        <v>141</v>
      </c>
      <c r="K34" s="102" t="s">
        <v>826</v>
      </c>
      <c r="L34" s="103" t="s">
        <v>827</v>
      </c>
      <c r="M34" s="17"/>
      <c r="N34" s="17"/>
      <c r="O34" s="17"/>
      <c r="P34" s="17"/>
      <c r="Q34" s="17"/>
      <c r="R34" s="1"/>
      <c r="S34" s="1"/>
      <c r="T34" s="1"/>
      <c r="U34" s="1"/>
      <c r="V34" s="1"/>
      <c r="W34" s="1"/>
      <c r="X34" s="1"/>
      <c r="Y34" s="1"/>
      <c r="Z34" s="1"/>
    </row>
    <row r="35" spans="1:26" ht="228" x14ac:dyDescent="0.2">
      <c r="A35" s="18"/>
      <c r="B35" s="18"/>
      <c r="C35" s="18"/>
      <c r="D35" s="29" t="s">
        <v>142</v>
      </c>
      <c r="E35" s="25" t="s">
        <v>5</v>
      </c>
      <c r="F35" s="30" t="s">
        <v>117</v>
      </c>
      <c r="G35" s="15">
        <v>44211</v>
      </c>
      <c r="H35" s="15">
        <v>44561</v>
      </c>
      <c r="I35" s="14" t="s">
        <v>143</v>
      </c>
      <c r="J35" s="14" t="s">
        <v>144</v>
      </c>
      <c r="K35" s="102" t="s">
        <v>828</v>
      </c>
      <c r="L35" s="103" t="s">
        <v>829</v>
      </c>
      <c r="M35" s="17"/>
      <c r="N35" s="17"/>
      <c r="O35" s="17"/>
      <c r="P35" s="17"/>
      <c r="Q35" s="17"/>
      <c r="R35" s="1"/>
      <c r="S35" s="1"/>
      <c r="T35" s="1"/>
      <c r="U35" s="1"/>
      <c r="V35" s="1"/>
      <c r="W35" s="1"/>
      <c r="X35" s="1"/>
      <c r="Y35" s="1"/>
      <c r="Z35" s="1"/>
    </row>
    <row r="36" spans="1:26" ht="120" x14ac:dyDescent="0.2">
      <c r="A36" s="18"/>
      <c r="B36" s="18"/>
      <c r="C36" s="18"/>
      <c r="D36" s="29" t="s">
        <v>145</v>
      </c>
      <c r="E36" s="25" t="s">
        <v>5</v>
      </c>
      <c r="F36" s="30" t="s">
        <v>117</v>
      </c>
      <c r="G36" s="15">
        <v>44211</v>
      </c>
      <c r="H36" s="15">
        <v>44561</v>
      </c>
      <c r="I36" s="14" t="s">
        <v>146</v>
      </c>
      <c r="J36" s="14" t="s">
        <v>147</v>
      </c>
      <c r="K36" s="102" t="s">
        <v>830</v>
      </c>
      <c r="L36" s="103" t="s">
        <v>831</v>
      </c>
      <c r="M36" s="17"/>
      <c r="N36" s="17"/>
      <c r="O36" s="17"/>
      <c r="P36" s="17"/>
      <c r="Q36" s="17"/>
      <c r="R36" s="1"/>
      <c r="S36" s="1"/>
      <c r="T36" s="1"/>
      <c r="U36" s="1"/>
      <c r="V36" s="1"/>
      <c r="W36" s="1"/>
      <c r="X36" s="1"/>
      <c r="Y36" s="1"/>
      <c r="Z36" s="1"/>
    </row>
    <row r="37" spans="1:26" ht="264" x14ac:dyDescent="0.2">
      <c r="A37" s="18"/>
      <c r="B37" s="18"/>
      <c r="C37" s="18"/>
      <c r="D37" s="29" t="s">
        <v>148</v>
      </c>
      <c r="E37" s="25" t="s">
        <v>5</v>
      </c>
      <c r="F37" s="30" t="s">
        <v>117</v>
      </c>
      <c r="G37" s="15">
        <v>44211</v>
      </c>
      <c r="H37" s="15">
        <v>44561</v>
      </c>
      <c r="I37" s="14" t="s">
        <v>149</v>
      </c>
      <c r="J37" s="14" t="s">
        <v>150</v>
      </c>
      <c r="K37" s="102" t="s">
        <v>832</v>
      </c>
      <c r="L37" s="103" t="s">
        <v>833</v>
      </c>
      <c r="M37" s="17"/>
      <c r="N37" s="17"/>
      <c r="O37" s="17"/>
      <c r="P37" s="17"/>
      <c r="Q37" s="17"/>
      <c r="R37" s="1"/>
      <c r="S37" s="1"/>
      <c r="T37" s="1"/>
      <c r="U37" s="1"/>
      <c r="V37" s="1"/>
      <c r="W37" s="1"/>
      <c r="X37" s="1"/>
      <c r="Y37" s="1"/>
      <c r="Z37" s="1"/>
    </row>
    <row r="38" spans="1:26" ht="396" x14ac:dyDescent="0.2">
      <c r="A38" s="18"/>
      <c r="B38" s="18"/>
      <c r="C38" s="18"/>
      <c r="D38" s="29" t="s">
        <v>151</v>
      </c>
      <c r="E38" s="23" t="s">
        <v>4</v>
      </c>
      <c r="F38" s="23" t="s">
        <v>152</v>
      </c>
      <c r="G38" s="15">
        <v>44228</v>
      </c>
      <c r="H38" s="15">
        <v>44501</v>
      </c>
      <c r="I38" s="14" t="s">
        <v>153</v>
      </c>
      <c r="J38" s="14" t="s">
        <v>154</v>
      </c>
      <c r="K38" s="96" t="s">
        <v>700</v>
      </c>
      <c r="L38" s="14" t="s">
        <v>766</v>
      </c>
      <c r="M38" s="17"/>
      <c r="N38" s="17"/>
      <c r="O38" s="17"/>
      <c r="P38" s="17"/>
      <c r="Q38" s="17"/>
      <c r="R38" s="1"/>
      <c r="S38" s="1"/>
      <c r="T38" s="1"/>
      <c r="U38" s="1"/>
      <c r="V38" s="1"/>
      <c r="W38" s="1"/>
      <c r="X38" s="1"/>
      <c r="Y38" s="1"/>
      <c r="Z38" s="1"/>
    </row>
    <row r="39" spans="1:26" ht="120" x14ac:dyDescent="0.2">
      <c r="A39" s="18"/>
      <c r="B39" s="18"/>
      <c r="C39" s="18"/>
      <c r="D39" s="29" t="s">
        <v>155</v>
      </c>
      <c r="E39" s="23" t="s">
        <v>156</v>
      </c>
      <c r="F39" s="23" t="s">
        <v>157</v>
      </c>
      <c r="G39" s="15">
        <v>44207</v>
      </c>
      <c r="H39" s="15">
        <v>44408</v>
      </c>
      <c r="I39" s="14" t="s">
        <v>158</v>
      </c>
      <c r="J39" s="14" t="s">
        <v>159</v>
      </c>
      <c r="K39" s="100" t="s">
        <v>767</v>
      </c>
      <c r="L39" s="14" t="s">
        <v>768</v>
      </c>
      <c r="M39" s="17"/>
      <c r="N39" s="17"/>
      <c r="O39" s="17"/>
      <c r="P39" s="17"/>
      <c r="Q39" s="17"/>
      <c r="R39" s="99"/>
      <c r="S39" s="1"/>
      <c r="T39" s="1"/>
      <c r="U39" s="1"/>
      <c r="V39" s="1"/>
      <c r="W39" s="1"/>
      <c r="X39" s="1"/>
      <c r="Y39" s="1"/>
      <c r="Z39" s="1"/>
    </row>
    <row r="40" spans="1:26" ht="409.5" customHeight="1" x14ac:dyDescent="0.2">
      <c r="A40" s="18"/>
      <c r="B40" s="18"/>
      <c r="C40" s="18"/>
      <c r="D40" s="29" t="s">
        <v>160</v>
      </c>
      <c r="E40" s="23" t="s">
        <v>8</v>
      </c>
      <c r="F40" s="25"/>
      <c r="G40" s="15">
        <v>44197</v>
      </c>
      <c r="H40" s="15">
        <v>44561</v>
      </c>
      <c r="I40" s="14" t="s">
        <v>161</v>
      </c>
      <c r="J40" s="14" t="s">
        <v>162</v>
      </c>
      <c r="K40" s="104" t="s">
        <v>834</v>
      </c>
      <c r="L40" s="103" t="s">
        <v>835</v>
      </c>
      <c r="M40" s="17"/>
      <c r="N40" s="17"/>
      <c r="O40" s="17"/>
      <c r="P40" s="17"/>
      <c r="Q40" s="17"/>
      <c r="R40" s="1"/>
      <c r="S40" s="1"/>
      <c r="T40" s="1"/>
      <c r="U40" s="1"/>
      <c r="V40" s="1"/>
      <c r="W40" s="1"/>
      <c r="X40" s="1"/>
      <c r="Y40" s="1"/>
      <c r="Z40" s="1"/>
    </row>
    <row r="41" spans="1:26" ht="409.5" x14ac:dyDescent="0.2">
      <c r="A41" s="18"/>
      <c r="B41" s="18"/>
      <c r="C41" s="18"/>
      <c r="D41" s="29" t="s">
        <v>163</v>
      </c>
      <c r="E41" s="23" t="s">
        <v>164</v>
      </c>
      <c r="F41" s="23" t="s">
        <v>165</v>
      </c>
      <c r="G41" s="15">
        <v>44197</v>
      </c>
      <c r="H41" s="15">
        <v>44561</v>
      </c>
      <c r="I41" s="14" t="s">
        <v>458</v>
      </c>
      <c r="J41" s="14" t="s">
        <v>166</v>
      </c>
      <c r="K41" s="17" t="s">
        <v>803</v>
      </c>
      <c r="L41" s="14" t="s">
        <v>804</v>
      </c>
      <c r="M41" s="17"/>
      <c r="N41" s="17"/>
      <c r="O41" s="17"/>
      <c r="P41" s="17"/>
      <c r="Q41" s="17"/>
      <c r="R41" s="97"/>
      <c r="S41" s="1"/>
      <c r="T41" s="1"/>
      <c r="U41" s="1"/>
      <c r="V41" s="1"/>
      <c r="W41" s="1"/>
      <c r="X41" s="1"/>
      <c r="Y41" s="1"/>
      <c r="Z41" s="1"/>
    </row>
    <row r="42" spans="1:26" ht="348" x14ac:dyDescent="0.2">
      <c r="A42" s="18"/>
      <c r="B42" s="18"/>
      <c r="C42" s="18"/>
      <c r="D42" s="29" t="s">
        <v>167</v>
      </c>
      <c r="E42" s="23" t="s">
        <v>168</v>
      </c>
      <c r="F42" s="23" t="s">
        <v>117</v>
      </c>
      <c r="G42" s="15">
        <v>44378</v>
      </c>
      <c r="H42" s="15">
        <v>44547</v>
      </c>
      <c r="I42" s="46" t="s">
        <v>462</v>
      </c>
      <c r="J42" s="14" t="s">
        <v>169</v>
      </c>
      <c r="K42" s="17" t="s">
        <v>714</v>
      </c>
      <c r="L42" s="14" t="s">
        <v>771</v>
      </c>
      <c r="M42" s="17"/>
      <c r="N42" s="17"/>
      <c r="O42" s="17"/>
      <c r="P42" s="17"/>
      <c r="Q42" s="17"/>
      <c r="R42" s="1"/>
      <c r="S42" s="1"/>
      <c r="T42" s="1"/>
      <c r="U42" s="1"/>
      <c r="V42" s="1"/>
      <c r="W42" s="1"/>
      <c r="X42" s="1"/>
      <c r="Y42" s="1"/>
      <c r="Z42" s="1"/>
    </row>
    <row r="43" spans="1:26" ht="210.75" customHeight="1" x14ac:dyDescent="0.2">
      <c r="A43" s="18"/>
      <c r="B43" s="18"/>
      <c r="C43" s="31"/>
      <c r="D43" s="29" t="s">
        <v>170</v>
      </c>
      <c r="E43" s="23" t="s">
        <v>168</v>
      </c>
      <c r="F43" s="23" t="s">
        <v>117</v>
      </c>
      <c r="G43" s="15">
        <v>44378</v>
      </c>
      <c r="H43" s="15">
        <v>44547</v>
      </c>
      <c r="I43" s="14" t="s">
        <v>470</v>
      </c>
      <c r="J43" s="14" t="s">
        <v>171</v>
      </c>
      <c r="K43" s="17" t="s">
        <v>715</v>
      </c>
      <c r="L43" s="17" t="s">
        <v>772</v>
      </c>
      <c r="M43" s="17"/>
      <c r="N43" s="17"/>
      <c r="O43" s="17"/>
      <c r="P43" s="17"/>
      <c r="Q43" s="17"/>
      <c r="R43" s="1"/>
      <c r="S43" s="1"/>
      <c r="T43" s="1"/>
      <c r="U43" s="1"/>
      <c r="V43" s="1"/>
      <c r="W43" s="1"/>
      <c r="X43" s="1"/>
      <c r="Y43" s="1"/>
      <c r="Z43" s="1"/>
    </row>
    <row r="44" spans="1:26" ht="85.5" customHeight="1" x14ac:dyDescent="0.2">
      <c r="A44" s="18"/>
      <c r="B44" s="18"/>
      <c r="C44" s="27" t="s">
        <v>20</v>
      </c>
      <c r="D44" s="29" t="s">
        <v>172</v>
      </c>
      <c r="E44" s="23" t="s">
        <v>6</v>
      </c>
      <c r="F44" s="25" t="s">
        <v>173</v>
      </c>
      <c r="G44" s="15">
        <v>44197</v>
      </c>
      <c r="H44" s="15">
        <v>44561</v>
      </c>
      <c r="I44" s="48" t="s">
        <v>463</v>
      </c>
      <c r="J44" s="14" t="s">
        <v>174</v>
      </c>
      <c r="K44" s="102" t="s">
        <v>836</v>
      </c>
      <c r="L44" s="103" t="s">
        <v>837</v>
      </c>
      <c r="M44" s="17"/>
      <c r="N44" s="17"/>
      <c r="O44" s="17"/>
      <c r="P44" s="17"/>
      <c r="Q44" s="17"/>
      <c r="R44" s="1"/>
      <c r="S44" s="1"/>
      <c r="T44" s="1"/>
      <c r="U44" s="1"/>
      <c r="V44" s="1"/>
      <c r="W44" s="1"/>
      <c r="X44" s="1"/>
      <c r="Y44" s="1"/>
      <c r="Z44" s="1"/>
    </row>
    <row r="45" spans="1:26" ht="84" customHeight="1" x14ac:dyDescent="0.2">
      <c r="A45" s="18"/>
      <c r="B45" s="18"/>
      <c r="C45" s="18"/>
      <c r="D45" s="29" t="s">
        <v>175</v>
      </c>
      <c r="E45" s="23" t="s">
        <v>6</v>
      </c>
      <c r="F45" s="25" t="s">
        <v>173</v>
      </c>
      <c r="G45" s="15">
        <v>44197</v>
      </c>
      <c r="H45" s="15">
        <v>44561</v>
      </c>
      <c r="I45" s="23" t="s">
        <v>176</v>
      </c>
      <c r="J45" s="14" t="s">
        <v>177</v>
      </c>
      <c r="K45" s="102" t="s">
        <v>838</v>
      </c>
      <c r="L45" s="103" t="s">
        <v>839</v>
      </c>
      <c r="M45" s="17"/>
      <c r="N45" s="17"/>
      <c r="O45" s="17"/>
      <c r="P45" s="17"/>
      <c r="Q45" s="17"/>
      <c r="R45" s="1"/>
      <c r="S45" s="1"/>
      <c r="T45" s="1"/>
      <c r="U45" s="1"/>
      <c r="V45" s="1"/>
      <c r="W45" s="1"/>
      <c r="X45" s="1"/>
      <c r="Y45" s="1"/>
      <c r="Z45" s="1"/>
    </row>
    <row r="46" spans="1:26" ht="84" customHeight="1" x14ac:dyDescent="0.2">
      <c r="A46" s="18"/>
      <c r="B46" s="18"/>
      <c r="C46" s="18"/>
      <c r="D46" s="29" t="s">
        <v>178</v>
      </c>
      <c r="E46" s="23" t="s">
        <v>7</v>
      </c>
      <c r="F46" s="32"/>
      <c r="G46" s="15">
        <v>44256</v>
      </c>
      <c r="H46" s="15">
        <v>44561</v>
      </c>
      <c r="I46" s="23" t="s">
        <v>179</v>
      </c>
      <c r="J46" s="14" t="s">
        <v>180</v>
      </c>
      <c r="K46" s="17" t="s">
        <v>682</v>
      </c>
      <c r="L46" s="14" t="s">
        <v>778</v>
      </c>
      <c r="M46" s="17"/>
      <c r="N46" s="17"/>
      <c r="O46" s="17"/>
      <c r="P46" s="17"/>
      <c r="Q46" s="17"/>
      <c r="R46" s="1"/>
      <c r="S46" s="1"/>
      <c r="T46" s="1"/>
      <c r="U46" s="1"/>
      <c r="V46" s="1"/>
      <c r="W46" s="1"/>
      <c r="X46" s="1"/>
      <c r="Y46" s="1"/>
      <c r="Z46" s="1"/>
    </row>
    <row r="47" spans="1:26" ht="409.5" x14ac:dyDescent="0.2">
      <c r="A47" s="18"/>
      <c r="B47" s="18"/>
      <c r="C47" s="18"/>
      <c r="D47" s="29" t="s">
        <v>181</v>
      </c>
      <c r="E47" s="23" t="s">
        <v>7</v>
      </c>
      <c r="F47" s="33" t="s">
        <v>182</v>
      </c>
      <c r="G47" s="15">
        <v>44211</v>
      </c>
      <c r="H47" s="15">
        <v>44561</v>
      </c>
      <c r="I47" s="23" t="s">
        <v>183</v>
      </c>
      <c r="J47" s="14" t="s">
        <v>184</v>
      </c>
      <c r="K47" s="17" t="s">
        <v>683</v>
      </c>
      <c r="L47" s="14" t="s">
        <v>773</v>
      </c>
      <c r="M47" s="17"/>
      <c r="N47" s="17"/>
      <c r="O47" s="17"/>
      <c r="P47" s="17"/>
      <c r="Q47" s="17"/>
      <c r="R47" s="1"/>
      <c r="S47" s="1"/>
      <c r="T47" s="1"/>
      <c r="U47" s="1"/>
      <c r="V47" s="1"/>
      <c r="W47" s="1"/>
      <c r="X47" s="1"/>
      <c r="Y47" s="1"/>
      <c r="Z47" s="1"/>
    </row>
    <row r="48" spans="1:26" ht="312" x14ac:dyDescent="0.2">
      <c r="A48" s="18"/>
      <c r="B48" s="18"/>
      <c r="C48" s="18"/>
      <c r="D48" s="29" t="s">
        <v>185</v>
      </c>
      <c r="E48" s="23" t="s">
        <v>6</v>
      </c>
      <c r="F48" s="25" t="s">
        <v>173</v>
      </c>
      <c r="G48" s="15">
        <v>44197</v>
      </c>
      <c r="H48" s="15">
        <v>44561</v>
      </c>
      <c r="I48" s="48" t="s">
        <v>464</v>
      </c>
      <c r="J48" s="14" t="s">
        <v>473</v>
      </c>
      <c r="K48" s="102" t="s">
        <v>840</v>
      </c>
      <c r="L48" s="103" t="s">
        <v>841</v>
      </c>
      <c r="M48" s="17"/>
      <c r="N48" s="17"/>
      <c r="O48" s="17"/>
      <c r="P48" s="17"/>
      <c r="Q48" s="17"/>
      <c r="R48" s="1"/>
      <c r="S48" s="1"/>
      <c r="T48" s="1"/>
      <c r="U48" s="1"/>
      <c r="V48" s="1"/>
      <c r="W48" s="1"/>
      <c r="X48" s="1"/>
      <c r="Y48" s="1"/>
      <c r="Z48" s="1"/>
    </row>
    <row r="49" spans="1:26" ht="132" x14ac:dyDescent="0.2">
      <c r="A49" s="18"/>
      <c r="B49" s="18"/>
      <c r="C49" s="18"/>
      <c r="D49" s="29" t="s">
        <v>186</v>
      </c>
      <c r="E49" s="23" t="s">
        <v>6</v>
      </c>
      <c r="F49" s="23" t="s">
        <v>187</v>
      </c>
      <c r="G49" s="15">
        <v>44197</v>
      </c>
      <c r="H49" s="15">
        <v>44561</v>
      </c>
      <c r="I49" s="23" t="s">
        <v>188</v>
      </c>
      <c r="J49" s="14" t="s">
        <v>189</v>
      </c>
      <c r="K49" s="102" t="s">
        <v>842</v>
      </c>
      <c r="L49" s="103" t="s">
        <v>843</v>
      </c>
      <c r="M49" s="17"/>
      <c r="N49" s="17"/>
      <c r="O49" s="17"/>
      <c r="P49" s="17"/>
      <c r="Q49" s="17"/>
      <c r="R49" s="1"/>
      <c r="S49" s="1"/>
      <c r="T49" s="1"/>
      <c r="U49" s="1"/>
      <c r="V49" s="1"/>
      <c r="W49" s="1"/>
      <c r="X49" s="1"/>
      <c r="Y49" s="1"/>
      <c r="Z49" s="1"/>
    </row>
    <row r="50" spans="1:26" ht="252" x14ac:dyDescent="0.2">
      <c r="A50" s="18"/>
      <c r="B50" s="18"/>
      <c r="C50" s="18"/>
      <c r="D50" s="29" t="s">
        <v>190</v>
      </c>
      <c r="E50" s="23" t="s">
        <v>6</v>
      </c>
      <c r="F50" s="23" t="s">
        <v>187</v>
      </c>
      <c r="G50" s="15">
        <v>44197</v>
      </c>
      <c r="H50" s="15">
        <v>44561</v>
      </c>
      <c r="I50" s="23" t="s">
        <v>191</v>
      </c>
      <c r="J50" s="14" t="s">
        <v>192</v>
      </c>
      <c r="K50" s="102" t="s">
        <v>844</v>
      </c>
      <c r="L50" s="103" t="s">
        <v>845</v>
      </c>
      <c r="M50" s="17"/>
      <c r="N50" s="17"/>
      <c r="O50" s="17"/>
      <c r="P50" s="17"/>
      <c r="Q50" s="17"/>
      <c r="R50" s="1"/>
      <c r="S50" s="1"/>
      <c r="T50" s="1"/>
      <c r="U50" s="1"/>
      <c r="V50" s="1"/>
      <c r="W50" s="1"/>
      <c r="X50" s="1"/>
      <c r="Y50" s="1"/>
      <c r="Z50" s="1"/>
    </row>
    <row r="51" spans="1:26" ht="262.5" customHeight="1" x14ac:dyDescent="0.2">
      <c r="A51" s="18"/>
      <c r="B51" s="18"/>
      <c r="C51" s="18"/>
      <c r="D51" s="29" t="s">
        <v>481</v>
      </c>
      <c r="E51" s="23" t="s">
        <v>7</v>
      </c>
      <c r="F51" s="101" t="s">
        <v>193</v>
      </c>
      <c r="G51" s="34">
        <v>44270</v>
      </c>
      <c r="H51" s="34">
        <v>44561</v>
      </c>
      <c r="I51" s="23" t="s">
        <v>194</v>
      </c>
      <c r="J51" s="14" t="s">
        <v>448</v>
      </c>
      <c r="K51" s="17" t="s">
        <v>684</v>
      </c>
      <c r="L51" s="17" t="s">
        <v>774</v>
      </c>
      <c r="M51" s="17"/>
      <c r="N51" s="17"/>
      <c r="O51" s="17"/>
      <c r="P51" s="17"/>
      <c r="Q51" s="17"/>
      <c r="R51" s="1"/>
      <c r="S51" s="1"/>
      <c r="T51" s="1"/>
      <c r="U51" s="1"/>
      <c r="V51" s="1"/>
      <c r="W51" s="1"/>
      <c r="X51" s="1"/>
      <c r="Y51" s="1"/>
      <c r="Z51" s="1"/>
    </row>
    <row r="52" spans="1:26" ht="396" x14ac:dyDescent="0.2">
      <c r="A52" s="18"/>
      <c r="B52" s="18"/>
      <c r="C52" s="18"/>
      <c r="D52" s="35" t="s">
        <v>480</v>
      </c>
      <c r="E52" s="23" t="s">
        <v>7</v>
      </c>
      <c r="F52" s="23" t="s">
        <v>195</v>
      </c>
      <c r="G52" s="34">
        <v>44270</v>
      </c>
      <c r="H52" s="34">
        <v>44561</v>
      </c>
      <c r="I52" s="23" t="s">
        <v>474</v>
      </c>
      <c r="J52" s="14" t="s">
        <v>455</v>
      </c>
      <c r="K52" s="17" t="s">
        <v>685</v>
      </c>
      <c r="L52" s="17" t="s">
        <v>775</v>
      </c>
      <c r="M52" s="17"/>
      <c r="N52" s="17"/>
      <c r="O52" s="17"/>
      <c r="P52" s="17"/>
      <c r="Q52" s="17"/>
      <c r="R52" s="1"/>
      <c r="S52" s="1"/>
      <c r="T52" s="1"/>
      <c r="U52" s="1"/>
      <c r="V52" s="1"/>
      <c r="W52" s="1"/>
      <c r="X52" s="1"/>
      <c r="Y52" s="1"/>
      <c r="Z52" s="1"/>
    </row>
    <row r="53" spans="1:26" ht="144" x14ac:dyDescent="0.2">
      <c r="A53" s="18"/>
      <c r="B53" s="18"/>
      <c r="C53" s="18"/>
      <c r="D53" s="35" t="s">
        <v>479</v>
      </c>
      <c r="E53" s="23" t="s">
        <v>7</v>
      </c>
      <c r="F53" s="23" t="s">
        <v>195</v>
      </c>
      <c r="G53" s="34">
        <v>44270</v>
      </c>
      <c r="H53" s="34">
        <v>44561</v>
      </c>
      <c r="I53" s="23" t="s">
        <v>449</v>
      </c>
      <c r="J53" s="14" t="s">
        <v>450</v>
      </c>
      <c r="K53" s="17" t="s">
        <v>686</v>
      </c>
      <c r="L53" s="17" t="s">
        <v>776</v>
      </c>
      <c r="M53" s="17"/>
      <c r="N53" s="17"/>
      <c r="O53" s="17"/>
      <c r="P53" s="17"/>
      <c r="Q53" s="17"/>
      <c r="R53" s="1"/>
      <c r="S53" s="1"/>
      <c r="T53" s="1"/>
      <c r="U53" s="1"/>
      <c r="V53" s="1"/>
      <c r="W53" s="1"/>
      <c r="X53" s="1"/>
      <c r="Y53" s="1"/>
      <c r="Z53" s="1"/>
    </row>
    <row r="54" spans="1:26" ht="409.5" customHeight="1" x14ac:dyDescent="0.2">
      <c r="A54" s="18"/>
      <c r="B54" s="18"/>
      <c r="C54" s="18"/>
      <c r="D54" s="29" t="s">
        <v>478</v>
      </c>
      <c r="E54" s="23" t="s">
        <v>7</v>
      </c>
      <c r="F54" s="23" t="s">
        <v>195</v>
      </c>
      <c r="G54" s="34">
        <v>44270</v>
      </c>
      <c r="H54" s="34">
        <v>44561</v>
      </c>
      <c r="I54" s="23" t="s">
        <v>475</v>
      </c>
      <c r="J54" s="14" t="s">
        <v>454</v>
      </c>
      <c r="K54" s="17" t="s">
        <v>687</v>
      </c>
      <c r="L54" s="17" t="s">
        <v>777</v>
      </c>
      <c r="M54" s="17"/>
      <c r="N54" s="17"/>
      <c r="O54" s="17"/>
      <c r="P54" s="17"/>
      <c r="Q54" s="17"/>
      <c r="R54" s="1"/>
      <c r="S54" s="1"/>
      <c r="T54" s="1"/>
      <c r="U54" s="1"/>
      <c r="V54" s="1"/>
      <c r="W54" s="1"/>
      <c r="X54" s="1"/>
      <c r="Y54" s="1"/>
      <c r="Z54" s="1"/>
    </row>
    <row r="55" spans="1:26" ht="156" x14ac:dyDescent="0.2">
      <c r="A55" s="18"/>
      <c r="B55" s="18"/>
      <c r="C55" s="18"/>
      <c r="D55" s="29" t="s">
        <v>477</v>
      </c>
      <c r="E55" s="23" t="s">
        <v>7</v>
      </c>
      <c r="F55" s="23"/>
      <c r="G55" s="34">
        <v>44270</v>
      </c>
      <c r="H55" s="34">
        <v>44561</v>
      </c>
      <c r="I55" s="23" t="s">
        <v>196</v>
      </c>
      <c r="J55" s="14" t="s">
        <v>451</v>
      </c>
      <c r="K55" s="17" t="s">
        <v>682</v>
      </c>
      <c r="L55" s="17" t="s">
        <v>779</v>
      </c>
      <c r="M55" s="17"/>
      <c r="N55" s="17"/>
      <c r="O55" s="17"/>
      <c r="P55" s="17"/>
      <c r="Q55" s="17"/>
      <c r="R55" s="1"/>
      <c r="S55" s="1"/>
      <c r="T55" s="1"/>
      <c r="U55" s="1"/>
      <c r="V55" s="1"/>
      <c r="W55" s="1"/>
      <c r="X55" s="1"/>
      <c r="Y55" s="1"/>
      <c r="Z55" s="1"/>
    </row>
    <row r="56" spans="1:26" ht="409.5" x14ac:dyDescent="0.2">
      <c r="A56" s="18"/>
      <c r="B56" s="18"/>
      <c r="C56" s="18"/>
      <c r="D56" s="29" t="s">
        <v>754</v>
      </c>
      <c r="E56" s="23" t="s">
        <v>7</v>
      </c>
      <c r="F56" s="23" t="s">
        <v>195</v>
      </c>
      <c r="G56" s="34">
        <v>44256</v>
      </c>
      <c r="H56" s="34">
        <v>44561</v>
      </c>
      <c r="I56" s="23" t="s">
        <v>476</v>
      </c>
      <c r="J56" s="14" t="s">
        <v>452</v>
      </c>
      <c r="K56" s="17" t="s">
        <v>755</v>
      </c>
      <c r="L56" s="17" t="s">
        <v>755</v>
      </c>
      <c r="M56" s="17"/>
      <c r="N56" s="17"/>
      <c r="O56" s="17"/>
      <c r="P56" s="17"/>
      <c r="Q56" s="17"/>
      <c r="R56" s="1"/>
      <c r="S56" s="1"/>
      <c r="T56" s="1"/>
      <c r="U56" s="1"/>
      <c r="V56" s="1"/>
      <c r="W56" s="1"/>
      <c r="X56" s="1"/>
      <c r="Y56" s="1"/>
      <c r="Z56" s="1"/>
    </row>
    <row r="57" spans="1:26" ht="384" x14ac:dyDescent="0.2">
      <c r="A57" s="31"/>
      <c r="B57" s="31"/>
      <c r="C57" s="31"/>
      <c r="D57" s="29" t="s">
        <v>753</v>
      </c>
      <c r="E57" s="23" t="s">
        <v>7</v>
      </c>
      <c r="F57" s="23"/>
      <c r="G57" s="34">
        <v>44286</v>
      </c>
      <c r="H57" s="34">
        <v>44561</v>
      </c>
      <c r="I57" s="23" t="s">
        <v>197</v>
      </c>
      <c r="J57" s="14" t="s">
        <v>453</v>
      </c>
      <c r="K57" s="17" t="s">
        <v>755</v>
      </c>
      <c r="L57" s="17" t="s">
        <v>755</v>
      </c>
      <c r="M57" s="17"/>
      <c r="N57" s="17"/>
      <c r="O57" s="17"/>
      <c r="P57" s="17"/>
      <c r="Q57" s="17"/>
      <c r="R57" s="1"/>
      <c r="S57" s="1"/>
      <c r="T57" s="1"/>
      <c r="U57" s="1"/>
      <c r="V57" s="1"/>
      <c r="W57" s="1"/>
      <c r="X57" s="1"/>
      <c r="Y57" s="1"/>
      <c r="Z57" s="1"/>
    </row>
    <row r="58" spans="1:26" ht="108" x14ac:dyDescent="0.2">
      <c r="A58" s="10" t="s">
        <v>16</v>
      </c>
      <c r="B58" s="10" t="s">
        <v>198</v>
      </c>
      <c r="C58" s="27" t="s">
        <v>21</v>
      </c>
      <c r="D58" s="29" t="s">
        <v>199</v>
      </c>
      <c r="E58" s="23" t="s">
        <v>200</v>
      </c>
      <c r="F58" s="23"/>
      <c r="G58" s="15">
        <v>44197</v>
      </c>
      <c r="H58" s="15">
        <v>44561</v>
      </c>
      <c r="I58" s="23" t="s">
        <v>201</v>
      </c>
      <c r="J58" s="14" t="s">
        <v>202</v>
      </c>
      <c r="K58" s="102" t="s">
        <v>846</v>
      </c>
      <c r="L58" s="103" t="s">
        <v>847</v>
      </c>
      <c r="M58" s="17"/>
      <c r="N58" s="17"/>
      <c r="O58" s="17"/>
      <c r="P58" s="17"/>
      <c r="Q58" s="17"/>
      <c r="R58" s="1"/>
      <c r="S58" s="1"/>
      <c r="T58" s="1"/>
      <c r="U58" s="1"/>
      <c r="V58" s="1"/>
      <c r="W58" s="1"/>
      <c r="X58" s="1"/>
      <c r="Y58" s="1"/>
      <c r="Z58" s="1"/>
    </row>
    <row r="59" spans="1:26" ht="36" x14ac:dyDescent="0.2">
      <c r="A59" s="18"/>
      <c r="B59" s="18"/>
      <c r="C59" s="18"/>
      <c r="D59" s="29" t="s">
        <v>203</v>
      </c>
      <c r="E59" s="23" t="s">
        <v>200</v>
      </c>
      <c r="F59" s="25"/>
      <c r="G59" s="15">
        <v>44197</v>
      </c>
      <c r="H59" s="15">
        <v>44561</v>
      </c>
      <c r="I59" s="23" t="s">
        <v>204</v>
      </c>
      <c r="J59" s="14" t="s">
        <v>205</v>
      </c>
      <c r="K59" s="102" t="s">
        <v>848</v>
      </c>
      <c r="L59" s="103" t="s">
        <v>849</v>
      </c>
      <c r="M59" s="17"/>
      <c r="N59" s="17"/>
      <c r="O59" s="17"/>
      <c r="P59" s="17"/>
      <c r="Q59" s="17"/>
      <c r="R59" s="1"/>
      <c r="S59" s="1"/>
      <c r="T59" s="1"/>
      <c r="U59" s="1"/>
      <c r="V59" s="1"/>
      <c r="W59" s="1"/>
      <c r="X59" s="1"/>
      <c r="Y59" s="1"/>
      <c r="Z59" s="1"/>
    </row>
    <row r="60" spans="1:26" ht="204" x14ac:dyDescent="0.2">
      <c r="A60" s="18"/>
      <c r="B60" s="18"/>
      <c r="C60" s="18"/>
      <c r="D60" s="29" t="s">
        <v>206</v>
      </c>
      <c r="E60" s="23" t="s">
        <v>207</v>
      </c>
      <c r="F60" s="25" t="s">
        <v>208</v>
      </c>
      <c r="G60" s="15">
        <v>44200</v>
      </c>
      <c r="H60" s="15">
        <v>44561</v>
      </c>
      <c r="I60" s="48" t="s">
        <v>465</v>
      </c>
      <c r="J60" s="14" t="s">
        <v>209</v>
      </c>
      <c r="K60" s="17" t="s">
        <v>726</v>
      </c>
      <c r="L60" s="17" t="s">
        <v>781</v>
      </c>
      <c r="M60" s="17"/>
      <c r="N60" s="17"/>
      <c r="O60" s="17"/>
      <c r="P60" s="17"/>
      <c r="Q60" s="17"/>
      <c r="R60" s="1"/>
      <c r="S60" s="1"/>
      <c r="T60" s="1"/>
      <c r="U60" s="1"/>
      <c r="V60" s="1"/>
      <c r="W60" s="1"/>
      <c r="X60" s="1"/>
      <c r="Y60" s="1"/>
      <c r="Z60" s="1"/>
    </row>
    <row r="61" spans="1:26" ht="408" x14ac:dyDescent="0.2">
      <c r="A61" s="18"/>
      <c r="B61" s="18"/>
      <c r="C61" s="18"/>
      <c r="D61" s="21" t="s">
        <v>210</v>
      </c>
      <c r="E61" s="23" t="s">
        <v>4</v>
      </c>
      <c r="F61" s="23" t="s">
        <v>211</v>
      </c>
      <c r="G61" s="15">
        <v>44228</v>
      </c>
      <c r="H61" s="15">
        <v>44515</v>
      </c>
      <c r="I61" s="14" t="s">
        <v>471</v>
      </c>
      <c r="J61" s="14" t="s">
        <v>212</v>
      </c>
      <c r="K61" s="98" t="s">
        <v>701</v>
      </c>
      <c r="L61" s="14" t="s">
        <v>782</v>
      </c>
      <c r="M61" s="17"/>
      <c r="N61" s="17"/>
      <c r="O61" s="17"/>
      <c r="P61" s="17"/>
      <c r="Q61" s="17"/>
      <c r="R61" s="1"/>
      <c r="S61" s="1"/>
      <c r="T61" s="1"/>
      <c r="U61" s="1"/>
      <c r="V61" s="1"/>
      <c r="W61" s="1"/>
      <c r="X61" s="1"/>
      <c r="Y61" s="1"/>
      <c r="Z61" s="1"/>
    </row>
    <row r="62" spans="1:26" ht="192" x14ac:dyDescent="0.2">
      <c r="A62" s="18"/>
      <c r="B62" s="18"/>
      <c r="C62" s="18"/>
      <c r="D62" s="21" t="s">
        <v>213</v>
      </c>
      <c r="E62" s="23" t="s">
        <v>9</v>
      </c>
      <c r="F62" s="33"/>
      <c r="G62" s="15">
        <v>44200</v>
      </c>
      <c r="H62" s="15">
        <v>44561</v>
      </c>
      <c r="I62" s="14" t="s">
        <v>214</v>
      </c>
      <c r="J62" s="14" t="s">
        <v>215</v>
      </c>
      <c r="K62" s="17" t="s">
        <v>727</v>
      </c>
      <c r="L62" s="14" t="s">
        <v>783</v>
      </c>
      <c r="M62" s="17"/>
      <c r="N62" s="17"/>
      <c r="O62" s="17"/>
      <c r="P62" s="17"/>
      <c r="Q62" s="17"/>
      <c r="R62" s="1"/>
      <c r="S62" s="1"/>
      <c r="T62" s="1"/>
      <c r="U62" s="1"/>
      <c r="V62" s="1"/>
      <c r="W62" s="1"/>
      <c r="X62" s="1"/>
      <c r="Y62" s="1"/>
      <c r="Z62" s="1"/>
    </row>
    <row r="63" spans="1:26" ht="409.5" customHeight="1" x14ac:dyDescent="0.2">
      <c r="A63" s="18"/>
      <c r="B63" s="18"/>
      <c r="C63" s="18"/>
      <c r="D63" s="29" t="s">
        <v>216</v>
      </c>
      <c r="E63" s="23" t="s">
        <v>217</v>
      </c>
      <c r="F63" s="23" t="s">
        <v>218</v>
      </c>
      <c r="G63" s="15">
        <v>44211</v>
      </c>
      <c r="H63" s="15">
        <v>44545</v>
      </c>
      <c r="I63" s="14" t="s">
        <v>219</v>
      </c>
      <c r="J63" s="14" t="s">
        <v>220</v>
      </c>
      <c r="K63" s="104" t="s">
        <v>850</v>
      </c>
      <c r="L63" s="103" t="s">
        <v>851</v>
      </c>
      <c r="M63" s="17"/>
      <c r="N63" s="17"/>
      <c r="O63" s="17"/>
      <c r="P63" s="17"/>
      <c r="Q63" s="17"/>
      <c r="R63" s="1"/>
      <c r="S63" s="1"/>
      <c r="T63" s="1"/>
      <c r="U63" s="1"/>
      <c r="V63" s="1"/>
      <c r="W63" s="1"/>
      <c r="X63" s="1"/>
      <c r="Y63" s="1"/>
      <c r="Z63" s="1"/>
    </row>
    <row r="64" spans="1:26" ht="204" customHeight="1" x14ac:dyDescent="0.2">
      <c r="A64" s="18"/>
      <c r="B64" s="18"/>
      <c r="C64" s="18"/>
      <c r="D64" s="29" t="s">
        <v>221</v>
      </c>
      <c r="E64" s="23" t="s">
        <v>8</v>
      </c>
      <c r="F64" s="23" t="s">
        <v>173</v>
      </c>
      <c r="G64" s="15">
        <v>44197</v>
      </c>
      <c r="H64" s="15">
        <v>44561</v>
      </c>
      <c r="I64" s="14" t="s">
        <v>222</v>
      </c>
      <c r="J64" s="14" t="s">
        <v>223</v>
      </c>
      <c r="K64" s="104" t="s">
        <v>852</v>
      </c>
      <c r="L64" s="103" t="s">
        <v>853</v>
      </c>
      <c r="M64" s="17"/>
      <c r="N64" s="17"/>
      <c r="O64" s="17"/>
      <c r="P64" s="17"/>
      <c r="Q64" s="17"/>
      <c r="R64" s="1"/>
      <c r="S64" s="1"/>
      <c r="T64" s="1"/>
      <c r="U64" s="1"/>
      <c r="V64" s="1"/>
      <c r="W64" s="1"/>
      <c r="X64" s="1"/>
      <c r="Y64" s="1"/>
      <c r="Z64" s="1"/>
    </row>
    <row r="65" spans="1:26" ht="72" customHeight="1" x14ac:dyDescent="0.2">
      <c r="A65" s="18"/>
      <c r="B65" s="18"/>
      <c r="C65" s="18"/>
      <c r="D65" s="29" t="s">
        <v>224</v>
      </c>
      <c r="E65" s="23" t="s">
        <v>8</v>
      </c>
      <c r="F65" s="23"/>
      <c r="G65" s="15">
        <v>44197</v>
      </c>
      <c r="H65" s="15">
        <v>44561</v>
      </c>
      <c r="I65" s="14" t="s">
        <v>225</v>
      </c>
      <c r="J65" s="14" t="s">
        <v>226</v>
      </c>
      <c r="K65" s="104" t="s">
        <v>854</v>
      </c>
      <c r="L65" s="103" t="s">
        <v>855</v>
      </c>
      <c r="M65" s="17"/>
      <c r="N65" s="17"/>
      <c r="O65" s="17"/>
      <c r="P65" s="17"/>
      <c r="Q65" s="17"/>
      <c r="R65" s="1"/>
      <c r="S65" s="1"/>
      <c r="T65" s="1"/>
      <c r="U65" s="1"/>
      <c r="V65" s="1"/>
      <c r="W65" s="1"/>
      <c r="X65" s="1"/>
      <c r="Y65" s="1"/>
      <c r="Z65" s="1"/>
    </row>
    <row r="66" spans="1:26" ht="409.5" customHeight="1" x14ac:dyDescent="0.2">
      <c r="A66" s="18"/>
      <c r="B66" s="18"/>
      <c r="C66" s="18"/>
      <c r="D66" s="29" t="s">
        <v>227</v>
      </c>
      <c r="E66" s="23" t="s">
        <v>217</v>
      </c>
      <c r="F66" s="23" t="s">
        <v>228</v>
      </c>
      <c r="G66" s="15">
        <v>44198</v>
      </c>
      <c r="H66" s="15">
        <v>44561</v>
      </c>
      <c r="I66" s="14" t="s">
        <v>229</v>
      </c>
      <c r="J66" s="14" t="s">
        <v>230</v>
      </c>
      <c r="K66" s="104" t="s">
        <v>856</v>
      </c>
      <c r="L66" s="103" t="s">
        <v>857</v>
      </c>
      <c r="M66" s="17"/>
      <c r="N66" s="17"/>
      <c r="O66" s="17"/>
      <c r="P66" s="17"/>
      <c r="Q66" s="17"/>
      <c r="R66" s="1"/>
      <c r="S66" s="1"/>
      <c r="T66" s="1"/>
      <c r="U66" s="1"/>
      <c r="V66" s="1"/>
      <c r="W66" s="1"/>
      <c r="X66" s="1"/>
      <c r="Y66" s="1"/>
      <c r="Z66" s="1"/>
    </row>
    <row r="67" spans="1:26" ht="36" customHeight="1" x14ac:dyDescent="0.2">
      <c r="A67" s="18"/>
      <c r="B67" s="18"/>
      <c r="C67" s="18"/>
      <c r="D67" s="29" t="s">
        <v>231</v>
      </c>
      <c r="E67" s="23" t="s">
        <v>6</v>
      </c>
      <c r="F67" s="23" t="s">
        <v>232</v>
      </c>
      <c r="G67" s="15">
        <v>44197</v>
      </c>
      <c r="H67" s="15">
        <v>44286</v>
      </c>
      <c r="I67" s="49" t="s">
        <v>233</v>
      </c>
      <c r="J67" s="14" t="s">
        <v>234</v>
      </c>
      <c r="K67" s="102" t="s">
        <v>858</v>
      </c>
      <c r="L67" s="103" t="s">
        <v>859</v>
      </c>
      <c r="M67" s="17"/>
      <c r="N67" s="17"/>
      <c r="O67" s="17"/>
      <c r="P67" s="17"/>
      <c r="Q67" s="17"/>
      <c r="R67" s="1"/>
      <c r="S67" s="1"/>
      <c r="T67" s="1"/>
      <c r="U67" s="1"/>
      <c r="V67" s="1"/>
      <c r="W67" s="1"/>
      <c r="X67" s="1"/>
      <c r="Y67" s="1"/>
      <c r="Z67" s="1"/>
    </row>
    <row r="68" spans="1:26" ht="84" customHeight="1" x14ac:dyDescent="0.2">
      <c r="A68" s="18"/>
      <c r="B68" s="18"/>
      <c r="C68" s="18"/>
      <c r="D68" s="29" t="s">
        <v>235</v>
      </c>
      <c r="E68" s="23" t="s">
        <v>6</v>
      </c>
      <c r="F68" s="23" t="s">
        <v>173</v>
      </c>
      <c r="G68" s="15">
        <v>44197</v>
      </c>
      <c r="H68" s="15">
        <v>44561</v>
      </c>
      <c r="I68" s="49" t="s">
        <v>236</v>
      </c>
      <c r="J68" s="14" t="s">
        <v>237</v>
      </c>
      <c r="K68" s="102" t="s">
        <v>860</v>
      </c>
      <c r="L68" s="103" t="s">
        <v>861</v>
      </c>
      <c r="M68" s="17"/>
      <c r="N68" s="17"/>
      <c r="O68" s="17"/>
      <c r="P68" s="17"/>
      <c r="Q68" s="17"/>
      <c r="R68" s="1"/>
      <c r="S68" s="1"/>
      <c r="T68" s="1"/>
      <c r="U68" s="1"/>
      <c r="V68" s="1"/>
      <c r="W68" s="1"/>
      <c r="X68" s="1"/>
      <c r="Y68" s="1"/>
      <c r="Z68" s="1"/>
    </row>
    <row r="69" spans="1:26" ht="72" customHeight="1" x14ac:dyDescent="0.2">
      <c r="A69" s="18"/>
      <c r="B69" s="18"/>
      <c r="C69" s="18"/>
      <c r="D69" s="29" t="s">
        <v>238</v>
      </c>
      <c r="E69" s="23" t="s">
        <v>6</v>
      </c>
      <c r="F69" s="23" t="s">
        <v>173</v>
      </c>
      <c r="G69" s="15">
        <v>44197</v>
      </c>
      <c r="H69" s="15">
        <v>44561</v>
      </c>
      <c r="I69" s="50" t="s">
        <v>239</v>
      </c>
      <c r="J69" s="14" t="s">
        <v>240</v>
      </c>
      <c r="K69" s="102" t="s">
        <v>862</v>
      </c>
      <c r="L69" s="103" t="s">
        <v>863</v>
      </c>
      <c r="M69" s="17"/>
      <c r="N69" s="17"/>
      <c r="O69" s="17"/>
      <c r="P69" s="17"/>
      <c r="Q69" s="17"/>
      <c r="R69" s="1"/>
      <c r="S69" s="1"/>
      <c r="T69" s="1"/>
      <c r="U69" s="1"/>
      <c r="V69" s="1"/>
      <c r="W69" s="1"/>
      <c r="X69" s="1"/>
      <c r="Y69" s="1"/>
      <c r="Z69" s="1"/>
    </row>
    <row r="70" spans="1:26" ht="72" customHeight="1" x14ac:dyDescent="0.2">
      <c r="A70" s="18"/>
      <c r="B70" s="18"/>
      <c r="C70" s="18"/>
      <c r="D70" s="29" t="s">
        <v>241</v>
      </c>
      <c r="E70" s="23" t="s">
        <v>6</v>
      </c>
      <c r="F70" s="23" t="s">
        <v>232</v>
      </c>
      <c r="G70" s="15">
        <v>44197</v>
      </c>
      <c r="H70" s="15">
        <v>44377</v>
      </c>
      <c r="I70" s="49" t="s">
        <v>242</v>
      </c>
      <c r="J70" s="14" t="s">
        <v>243</v>
      </c>
      <c r="K70" s="102" t="s">
        <v>864</v>
      </c>
      <c r="L70" s="103" t="s">
        <v>865</v>
      </c>
      <c r="M70" s="17"/>
      <c r="N70" s="17"/>
      <c r="O70" s="17"/>
      <c r="P70" s="17"/>
      <c r="Q70" s="17"/>
      <c r="R70" s="1"/>
      <c r="S70" s="1"/>
      <c r="T70" s="1"/>
      <c r="U70" s="1"/>
      <c r="V70" s="1"/>
      <c r="W70" s="1"/>
      <c r="X70" s="1"/>
      <c r="Y70" s="1"/>
      <c r="Z70" s="1"/>
    </row>
    <row r="71" spans="1:26" ht="264" x14ac:dyDescent="0.2">
      <c r="A71" s="18"/>
      <c r="B71" s="18"/>
      <c r="C71" s="18"/>
      <c r="D71" s="29" t="s">
        <v>244</v>
      </c>
      <c r="E71" s="23" t="s">
        <v>6</v>
      </c>
      <c r="F71" s="23" t="s">
        <v>232</v>
      </c>
      <c r="G71" s="15">
        <v>44197</v>
      </c>
      <c r="H71" s="15">
        <v>44377</v>
      </c>
      <c r="I71" s="49" t="s">
        <v>245</v>
      </c>
      <c r="J71" s="14" t="s">
        <v>246</v>
      </c>
      <c r="K71" s="102" t="s">
        <v>866</v>
      </c>
      <c r="L71" s="103" t="s">
        <v>867</v>
      </c>
      <c r="M71" s="17"/>
      <c r="N71" s="17"/>
      <c r="O71" s="17"/>
      <c r="P71" s="17"/>
      <c r="Q71" s="17"/>
      <c r="R71" s="1"/>
      <c r="S71" s="1"/>
      <c r="T71" s="1"/>
      <c r="U71" s="1"/>
      <c r="V71" s="1"/>
      <c r="W71" s="1"/>
      <c r="X71" s="1"/>
      <c r="Y71" s="1"/>
      <c r="Z71" s="1"/>
    </row>
    <row r="72" spans="1:26" ht="60" x14ac:dyDescent="0.2">
      <c r="A72" s="18"/>
      <c r="B72" s="18"/>
      <c r="C72" s="18"/>
      <c r="D72" s="29" t="s">
        <v>247</v>
      </c>
      <c r="E72" s="23" t="s">
        <v>6</v>
      </c>
      <c r="F72" s="23" t="s">
        <v>232</v>
      </c>
      <c r="G72" s="15">
        <v>44197</v>
      </c>
      <c r="H72" s="15">
        <v>44377</v>
      </c>
      <c r="I72" s="49" t="s">
        <v>248</v>
      </c>
      <c r="J72" s="14" t="s">
        <v>249</v>
      </c>
      <c r="K72" s="102" t="s">
        <v>868</v>
      </c>
      <c r="L72" s="103" t="s">
        <v>869</v>
      </c>
      <c r="M72" s="17"/>
      <c r="N72" s="17"/>
      <c r="O72" s="17"/>
      <c r="P72" s="17"/>
      <c r="Q72" s="17"/>
      <c r="R72" s="1"/>
      <c r="S72" s="1"/>
      <c r="T72" s="1"/>
      <c r="U72" s="1"/>
      <c r="V72" s="1"/>
      <c r="W72" s="1"/>
      <c r="X72" s="1"/>
      <c r="Y72" s="1"/>
      <c r="Z72" s="1"/>
    </row>
    <row r="73" spans="1:26" ht="36" x14ac:dyDescent="0.2">
      <c r="A73" s="18"/>
      <c r="B73" s="18"/>
      <c r="C73" s="18"/>
      <c r="D73" s="29" t="s">
        <v>250</v>
      </c>
      <c r="E73" s="23" t="s">
        <v>6</v>
      </c>
      <c r="F73" s="23" t="s">
        <v>232</v>
      </c>
      <c r="G73" s="15">
        <v>44378</v>
      </c>
      <c r="H73" s="15">
        <v>44561</v>
      </c>
      <c r="I73" s="49" t="s">
        <v>251</v>
      </c>
      <c r="J73" s="14" t="s">
        <v>252</v>
      </c>
      <c r="K73" s="102" t="s">
        <v>870</v>
      </c>
      <c r="L73" s="103" t="s">
        <v>871</v>
      </c>
      <c r="M73" s="17"/>
      <c r="N73" s="17"/>
      <c r="O73" s="17"/>
      <c r="P73" s="17"/>
      <c r="Q73" s="17"/>
      <c r="R73" s="1"/>
      <c r="S73" s="1"/>
      <c r="T73" s="1"/>
      <c r="U73" s="1"/>
      <c r="V73" s="1"/>
      <c r="W73" s="1"/>
      <c r="X73" s="1"/>
      <c r="Y73" s="1"/>
      <c r="Z73" s="1"/>
    </row>
    <row r="74" spans="1:26" ht="84" x14ac:dyDescent="0.2">
      <c r="A74" s="18"/>
      <c r="B74" s="18"/>
      <c r="C74" s="18"/>
      <c r="D74" s="36" t="s">
        <v>253</v>
      </c>
      <c r="E74" s="23" t="s">
        <v>6</v>
      </c>
      <c r="F74" s="14"/>
      <c r="G74" s="37">
        <v>44228</v>
      </c>
      <c r="H74" s="37">
        <v>44316</v>
      </c>
      <c r="I74" s="49" t="s">
        <v>254</v>
      </c>
      <c r="J74" s="14" t="s">
        <v>255</v>
      </c>
      <c r="K74" s="102" t="s">
        <v>872</v>
      </c>
      <c r="L74" s="103" t="s">
        <v>873</v>
      </c>
      <c r="M74" s="17"/>
      <c r="N74" s="17"/>
      <c r="O74" s="17"/>
      <c r="P74" s="17"/>
      <c r="Q74" s="17"/>
      <c r="R74" s="1"/>
      <c r="S74" s="1"/>
      <c r="T74" s="1"/>
      <c r="U74" s="1"/>
      <c r="V74" s="1"/>
      <c r="W74" s="1"/>
      <c r="X74" s="1"/>
      <c r="Y74" s="1"/>
      <c r="Z74" s="1"/>
    </row>
    <row r="75" spans="1:26" ht="96" x14ac:dyDescent="0.2">
      <c r="A75" s="18"/>
      <c r="B75" s="18"/>
      <c r="C75" s="18"/>
      <c r="D75" s="36" t="s">
        <v>256</v>
      </c>
      <c r="E75" s="23" t="s">
        <v>6</v>
      </c>
      <c r="F75" s="14"/>
      <c r="G75" s="37">
        <v>44228</v>
      </c>
      <c r="H75" s="37">
        <v>44561</v>
      </c>
      <c r="I75" s="49" t="s">
        <v>257</v>
      </c>
      <c r="J75" s="14" t="s">
        <v>258</v>
      </c>
      <c r="K75" s="102" t="s">
        <v>874</v>
      </c>
      <c r="L75" s="103" t="s">
        <v>875</v>
      </c>
      <c r="M75" s="17"/>
      <c r="N75" s="17"/>
      <c r="O75" s="17"/>
      <c r="P75" s="17"/>
      <c r="Q75" s="17"/>
      <c r="R75" s="1"/>
      <c r="S75" s="1"/>
      <c r="T75" s="1"/>
      <c r="U75" s="1"/>
      <c r="V75" s="1"/>
      <c r="W75" s="1"/>
      <c r="X75" s="1"/>
      <c r="Y75" s="1"/>
      <c r="Z75" s="1"/>
    </row>
    <row r="76" spans="1:26" ht="108" x14ac:dyDescent="0.2">
      <c r="A76" s="18"/>
      <c r="B76" s="18"/>
      <c r="C76" s="31"/>
      <c r="D76" s="36" t="s">
        <v>259</v>
      </c>
      <c r="E76" s="23" t="s">
        <v>6</v>
      </c>
      <c r="F76" s="14" t="s">
        <v>232</v>
      </c>
      <c r="G76" s="37">
        <v>44228</v>
      </c>
      <c r="H76" s="37">
        <v>44561</v>
      </c>
      <c r="I76" s="49" t="s">
        <v>260</v>
      </c>
      <c r="J76" s="14" t="s">
        <v>261</v>
      </c>
      <c r="K76" s="102" t="s">
        <v>876</v>
      </c>
      <c r="L76" s="103" t="s">
        <v>877</v>
      </c>
      <c r="M76" s="17"/>
      <c r="N76" s="17"/>
      <c r="O76" s="17"/>
      <c r="P76" s="17"/>
      <c r="Q76" s="17"/>
      <c r="R76" s="1"/>
      <c r="S76" s="1"/>
      <c r="T76" s="1"/>
      <c r="U76" s="1"/>
      <c r="V76" s="1"/>
      <c r="W76" s="1"/>
      <c r="X76" s="1"/>
      <c r="Y76" s="1"/>
      <c r="Z76" s="1"/>
    </row>
    <row r="77" spans="1:26" ht="102" x14ac:dyDescent="0.2">
      <c r="A77" s="18"/>
      <c r="B77" s="18"/>
      <c r="C77" s="27" t="s">
        <v>22</v>
      </c>
      <c r="D77" s="36" t="s">
        <v>262</v>
      </c>
      <c r="E77" s="23" t="s">
        <v>12</v>
      </c>
      <c r="F77" s="14" t="s">
        <v>232</v>
      </c>
      <c r="G77" s="37">
        <v>44197</v>
      </c>
      <c r="H77" s="37">
        <v>44561</v>
      </c>
      <c r="I77" s="49" t="s">
        <v>263</v>
      </c>
      <c r="J77" s="14" t="s">
        <v>264</v>
      </c>
      <c r="K77" s="102" t="s">
        <v>878</v>
      </c>
      <c r="L77" s="103" t="s">
        <v>879</v>
      </c>
      <c r="M77" s="17"/>
      <c r="N77" s="17"/>
      <c r="O77" s="17"/>
      <c r="P77" s="17"/>
      <c r="Q77" s="17"/>
      <c r="R77" s="1"/>
      <c r="S77" s="1"/>
      <c r="T77" s="1"/>
      <c r="U77" s="1"/>
      <c r="V77" s="1"/>
      <c r="W77" s="1"/>
      <c r="X77" s="1"/>
      <c r="Y77" s="1"/>
      <c r="Z77" s="1"/>
    </row>
    <row r="78" spans="1:26" ht="144" x14ac:dyDescent="0.2">
      <c r="A78" s="18"/>
      <c r="B78" s="18"/>
      <c r="C78" s="18"/>
      <c r="D78" s="36" t="s">
        <v>265</v>
      </c>
      <c r="E78" s="23" t="s">
        <v>12</v>
      </c>
      <c r="F78" s="14" t="s">
        <v>232</v>
      </c>
      <c r="G78" s="37">
        <v>44197</v>
      </c>
      <c r="H78" s="37">
        <v>44561</v>
      </c>
      <c r="I78" s="49" t="s">
        <v>266</v>
      </c>
      <c r="J78" s="14" t="s">
        <v>267</v>
      </c>
      <c r="K78" s="102" t="s">
        <v>880</v>
      </c>
      <c r="L78" s="103" t="s">
        <v>881</v>
      </c>
      <c r="M78" s="17"/>
      <c r="N78" s="17"/>
      <c r="O78" s="17"/>
      <c r="P78" s="17"/>
      <c r="Q78" s="17"/>
      <c r="R78" s="1"/>
      <c r="S78" s="1"/>
      <c r="T78" s="1"/>
      <c r="U78" s="1"/>
      <c r="V78" s="1"/>
      <c r="W78" s="1"/>
      <c r="X78" s="1"/>
      <c r="Y78" s="1"/>
      <c r="Z78" s="1"/>
    </row>
    <row r="79" spans="1:26" ht="60" x14ac:dyDescent="0.2">
      <c r="A79" s="18"/>
      <c r="B79" s="18"/>
      <c r="C79" s="18"/>
      <c r="D79" s="36" t="s">
        <v>268</v>
      </c>
      <c r="E79" s="23" t="s">
        <v>12</v>
      </c>
      <c r="F79" s="14" t="s">
        <v>232</v>
      </c>
      <c r="G79" s="37">
        <v>44197</v>
      </c>
      <c r="H79" s="37">
        <v>44561</v>
      </c>
      <c r="I79" s="49" t="s">
        <v>269</v>
      </c>
      <c r="J79" s="14" t="s">
        <v>270</v>
      </c>
      <c r="K79" s="102" t="s">
        <v>882</v>
      </c>
      <c r="L79" s="103" t="s">
        <v>883</v>
      </c>
      <c r="M79" s="17"/>
      <c r="N79" s="17"/>
      <c r="O79" s="17"/>
      <c r="P79" s="17"/>
      <c r="Q79" s="17"/>
      <c r="R79" s="1"/>
      <c r="S79" s="1"/>
      <c r="T79" s="1"/>
      <c r="U79" s="1"/>
      <c r="V79" s="1"/>
      <c r="W79" s="1"/>
      <c r="X79" s="1"/>
      <c r="Y79" s="1"/>
      <c r="Z79" s="1"/>
    </row>
    <row r="80" spans="1:26" ht="409.5" customHeight="1" x14ac:dyDescent="0.2">
      <c r="A80" s="18"/>
      <c r="B80" s="18"/>
      <c r="C80" s="18"/>
      <c r="D80" s="36" t="s">
        <v>271</v>
      </c>
      <c r="E80" s="23" t="s">
        <v>26</v>
      </c>
      <c r="F80" s="23" t="s">
        <v>272</v>
      </c>
      <c r="G80" s="15">
        <v>44228</v>
      </c>
      <c r="H80" s="15">
        <v>44255</v>
      </c>
      <c r="I80" s="126" t="s">
        <v>456</v>
      </c>
      <c r="J80" s="14" t="s">
        <v>457</v>
      </c>
      <c r="K80" s="102" t="s">
        <v>884</v>
      </c>
      <c r="L80" s="103" t="s">
        <v>885</v>
      </c>
      <c r="M80" s="17"/>
      <c r="N80" s="17"/>
      <c r="O80" s="17"/>
      <c r="P80" s="17"/>
      <c r="Q80" s="17"/>
      <c r="R80" s="1"/>
      <c r="S80" s="1"/>
      <c r="T80" s="1"/>
      <c r="U80" s="1"/>
      <c r="V80" s="1"/>
      <c r="W80" s="1"/>
      <c r="X80" s="1"/>
      <c r="Y80" s="1"/>
      <c r="Z80" s="1"/>
    </row>
    <row r="81" spans="1:26" ht="409.5" x14ac:dyDescent="0.2">
      <c r="A81" s="18"/>
      <c r="B81" s="18"/>
      <c r="C81" s="18"/>
      <c r="D81" s="36" t="s">
        <v>273</v>
      </c>
      <c r="E81" s="23" t="s">
        <v>26</v>
      </c>
      <c r="F81" s="23" t="s">
        <v>272</v>
      </c>
      <c r="G81" s="15">
        <v>44256</v>
      </c>
      <c r="H81" s="15">
        <v>44316</v>
      </c>
      <c r="I81" s="127"/>
      <c r="J81" s="14" t="s">
        <v>274</v>
      </c>
      <c r="K81" s="102" t="s">
        <v>886</v>
      </c>
      <c r="L81" s="103" t="s">
        <v>887</v>
      </c>
      <c r="M81" s="17"/>
      <c r="N81" s="17"/>
      <c r="O81" s="17"/>
      <c r="P81" s="17"/>
      <c r="Q81" s="17"/>
      <c r="R81" s="1"/>
      <c r="S81" s="1"/>
      <c r="T81" s="1"/>
      <c r="U81" s="1"/>
      <c r="V81" s="1"/>
      <c r="W81" s="1"/>
      <c r="X81" s="1"/>
      <c r="Y81" s="1"/>
      <c r="Z81" s="1"/>
    </row>
    <row r="82" spans="1:26" ht="300" x14ac:dyDescent="0.2">
      <c r="A82" s="18"/>
      <c r="B82" s="18"/>
      <c r="C82" s="18"/>
      <c r="D82" s="36" t="s">
        <v>275</v>
      </c>
      <c r="E82" s="23" t="s">
        <v>26</v>
      </c>
      <c r="F82" s="23" t="s">
        <v>272</v>
      </c>
      <c r="G82" s="15">
        <v>44317</v>
      </c>
      <c r="H82" s="15">
        <v>44530</v>
      </c>
      <c r="I82" s="128"/>
      <c r="J82" s="14" t="s">
        <v>274</v>
      </c>
      <c r="K82" s="102" t="s">
        <v>888</v>
      </c>
      <c r="L82" s="103" t="s">
        <v>889</v>
      </c>
      <c r="M82" s="17"/>
      <c r="N82" s="17"/>
      <c r="O82" s="17"/>
      <c r="P82" s="17"/>
      <c r="Q82" s="17"/>
      <c r="R82" s="1"/>
      <c r="S82" s="1"/>
      <c r="T82" s="1"/>
      <c r="U82" s="1"/>
      <c r="V82" s="1"/>
      <c r="W82" s="1"/>
      <c r="X82" s="1"/>
      <c r="Y82" s="1"/>
      <c r="Z82" s="1"/>
    </row>
    <row r="83" spans="1:26" ht="168" x14ac:dyDescent="0.2">
      <c r="A83" s="18"/>
      <c r="B83" s="18"/>
      <c r="C83" s="18"/>
      <c r="D83" s="20" t="s">
        <v>276</v>
      </c>
      <c r="E83" s="30" t="s">
        <v>9</v>
      </c>
      <c r="F83" s="30"/>
      <c r="G83" s="38">
        <v>44200</v>
      </c>
      <c r="H83" s="38">
        <v>44561</v>
      </c>
      <c r="I83" s="14" t="s">
        <v>277</v>
      </c>
      <c r="J83" s="14" t="s">
        <v>278</v>
      </c>
      <c r="K83" s="17" t="s">
        <v>728</v>
      </c>
      <c r="L83" s="17" t="s">
        <v>784</v>
      </c>
      <c r="M83" s="17"/>
      <c r="N83" s="17"/>
      <c r="O83" s="17"/>
      <c r="P83" s="17"/>
      <c r="Q83" s="17"/>
      <c r="R83" s="1"/>
      <c r="S83" s="1"/>
      <c r="T83" s="1"/>
      <c r="U83" s="1"/>
      <c r="V83" s="1"/>
      <c r="W83" s="1"/>
      <c r="X83" s="1"/>
      <c r="Y83" s="1"/>
      <c r="Z83" s="1"/>
    </row>
    <row r="84" spans="1:26" ht="192" customHeight="1" x14ac:dyDescent="0.2">
      <c r="A84" s="18"/>
      <c r="B84" s="18"/>
      <c r="C84" s="18"/>
      <c r="D84" s="22" t="s">
        <v>279</v>
      </c>
      <c r="E84" s="25" t="s">
        <v>26</v>
      </c>
      <c r="F84" s="23" t="s">
        <v>280</v>
      </c>
      <c r="G84" s="15">
        <v>44228</v>
      </c>
      <c r="H84" s="15">
        <v>44530</v>
      </c>
      <c r="I84" s="126" t="s">
        <v>281</v>
      </c>
      <c r="J84" s="14" t="s">
        <v>282</v>
      </c>
      <c r="K84" s="102" t="s">
        <v>890</v>
      </c>
      <c r="L84" s="103" t="s">
        <v>891</v>
      </c>
      <c r="M84" s="17"/>
      <c r="N84" s="17"/>
      <c r="O84" s="17"/>
      <c r="P84" s="17"/>
      <c r="Q84" s="17"/>
      <c r="R84" s="1"/>
      <c r="S84" s="1"/>
      <c r="T84" s="1"/>
      <c r="U84" s="1"/>
      <c r="V84" s="1"/>
      <c r="W84" s="1"/>
      <c r="X84" s="1"/>
      <c r="Y84" s="1"/>
      <c r="Z84" s="1"/>
    </row>
    <row r="85" spans="1:26" ht="84" x14ac:dyDescent="0.2">
      <c r="A85" s="18"/>
      <c r="B85" s="18"/>
      <c r="C85" s="18"/>
      <c r="D85" s="22" t="s">
        <v>283</v>
      </c>
      <c r="E85" s="25" t="s">
        <v>26</v>
      </c>
      <c r="F85" s="23" t="s">
        <v>280</v>
      </c>
      <c r="G85" s="15">
        <v>44228</v>
      </c>
      <c r="H85" s="15">
        <v>44530</v>
      </c>
      <c r="I85" s="127"/>
      <c r="J85" s="14" t="s">
        <v>274</v>
      </c>
      <c r="K85" s="102" t="s">
        <v>892</v>
      </c>
      <c r="L85" s="103" t="s">
        <v>893</v>
      </c>
      <c r="M85" s="17"/>
      <c r="N85" s="17"/>
      <c r="O85" s="17"/>
      <c r="P85" s="17"/>
      <c r="Q85" s="17"/>
      <c r="R85" s="1"/>
      <c r="S85" s="1"/>
      <c r="T85" s="1"/>
      <c r="U85" s="1"/>
      <c r="V85" s="1"/>
      <c r="W85" s="1"/>
      <c r="X85" s="1"/>
      <c r="Y85" s="1"/>
      <c r="Z85" s="1"/>
    </row>
    <row r="86" spans="1:26" ht="48" x14ac:dyDescent="0.2">
      <c r="A86" s="18"/>
      <c r="B86" s="18"/>
      <c r="C86" s="18"/>
      <c r="D86" s="22" t="s">
        <v>284</v>
      </c>
      <c r="E86" s="25" t="s">
        <v>26</v>
      </c>
      <c r="F86" s="23" t="s">
        <v>280</v>
      </c>
      <c r="G86" s="15">
        <v>44228</v>
      </c>
      <c r="H86" s="15">
        <v>44530</v>
      </c>
      <c r="I86" s="127"/>
      <c r="J86" s="14" t="s">
        <v>274</v>
      </c>
      <c r="K86" s="102" t="s">
        <v>894</v>
      </c>
      <c r="L86" s="103" t="s">
        <v>895</v>
      </c>
      <c r="M86" s="17"/>
      <c r="N86" s="17"/>
      <c r="O86" s="17"/>
      <c r="P86" s="17"/>
      <c r="Q86" s="17"/>
      <c r="R86" s="1"/>
      <c r="S86" s="1"/>
      <c r="T86" s="1"/>
      <c r="U86" s="1"/>
      <c r="V86" s="1"/>
      <c r="W86" s="1"/>
      <c r="X86" s="1"/>
      <c r="Y86" s="1"/>
      <c r="Z86" s="1"/>
    </row>
    <row r="87" spans="1:26" ht="120" x14ac:dyDescent="0.2">
      <c r="A87" s="18"/>
      <c r="B87" s="18"/>
      <c r="C87" s="18"/>
      <c r="D87" s="36" t="s">
        <v>285</v>
      </c>
      <c r="E87" s="25" t="s">
        <v>26</v>
      </c>
      <c r="F87" s="23" t="s">
        <v>280</v>
      </c>
      <c r="G87" s="15">
        <v>44228</v>
      </c>
      <c r="H87" s="15">
        <v>44530</v>
      </c>
      <c r="I87" s="128"/>
      <c r="J87" s="14" t="s">
        <v>274</v>
      </c>
      <c r="K87" s="102" t="s">
        <v>896</v>
      </c>
      <c r="L87" s="103" t="s">
        <v>897</v>
      </c>
      <c r="M87" s="17"/>
      <c r="N87" s="17"/>
      <c r="O87" s="17"/>
      <c r="P87" s="17"/>
      <c r="Q87" s="17"/>
      <c r="R87" s="1"/>
      <c r="S87" s="1"/>
      <c r="T87" s="1"/>
      <c r="U87" s="1"/>
      <c r="V87" s="1"/>
      <c r="W87" s="1"/>
      <c r="X87" s="1"/>
      <c r="Y87" s="1"/>
      <c r="Z87" s="1"/>
    </row>
    <row r="88" spans="1:26" ht="48" x14ac:dyDescent="0.2">
      <c r="A88" s="18"/>
      <c r="B88" s="18"/>
      <c r="C88" s="18"/>
      <c r="D88" s="22" t="s">
        <v>286</v>
      </c>
      <c r="E88" s="25" t="s">
        <v>26</v>
      </c>
      <c r="F88" s="23" t="s">
        <v>280</v>
      </c>
      <c r="G88" s="15">
        <v>44228</v>
      </c>
      <c r="H88" s="15">
        <v>44255</v>
      </c>
      <c r="I88" s="14" t="s">
        <v>287</v>
      </c>
      <c r="J88" s="14" t="s">
        <v>288</v>
      </c>
      <c r="K88" s="102" t="s">
        <v>898</v>
      </c>
      <c r="L88" s="103" t="s">
        <v>899</v>
      </c>
      <c r="M88" s="17"/>
      <c r="N88" s="17"/>
      <c r="O88" s="17"/>
      <c r="P88" s="17"/>
      <c r="Q88" s="17"/>
      <c r="R88" s="1"/>
      <c r="S88" s="1"/>
      <c r="T88" s="1"/>
      <c r="U88" s="1"/>
      <c r="V88" s="1"/>
      <c r="W88" s="1"/>
      <c r="X88" s="1"/>
      <c r="Y88" s="1"/>
      <c r="Z88" s="1"/>
    </row>
    <row r="89" spans="1:26" ht="252" x14ac:dyDescent="0.2">
      <c r="A89" s="18"/>
      <c r="B89" s="18"/>
      <c r="C89" s="18"/>
      <c r="D89" s="22" t="s">
        <v>289</v>
      </c>
      <c r="E89" s="25" t="s">
        <v>26</v>
      </c>
      <c r="F89" s="23" t="s">
        <v>280</v>
      </c>
      <c r="G89" s="15">
        <v>44256</v>
      </c>
      <c r="H89" s="15">
        <v>44316</v>
      </c>
      <c r="I89" s="14" t="s">
        <v>290</v>
      </c>
      <c r="J89" s="14" t="s">
        <v>291</v>
      </c>
      <c r="K89" s="102" t="s">
        <v>900</v>
      </c>
      <c r="L89" s="103" t="s">
        <v>901</v>
      </c>
      <c r="M89" s="17"/>
      <c r="N89" s="17"/>
      <c r="O89" s="17"/>
      <c r="P89" s="17"/>
      <c r="Q89" s="17"/>
      <c r="R89" s="1"/>
      <c r="S89" s="1"/>
      <c r="T89" s="1"/>
      <c r="U89" s="1"/>
      <c r="V89" s="1"/>
      <c r="W89" s="1"/>
      <c r="X89" s="1"/>
      <c r="Y89" s="1"/>
      <c r="Z89" s="1"/>
    </row>
    <row r="90" spans="1:26" ht="60" x14ac:dyDescent="0.2">
      <c r="A90" s="18"/>
      <c r="B90" s="18"/>
      <c r="C90" s="18"/>
      <c r="D90" s="36" t="s">
        <v>292</v>
      </c>
      <c r="E90" s="25" t="s">
        <v>26</v>
      </c>
      <c r="F90" s="23" t="s">
        <v>280</v>
      </c>
      <c r="G90" s="15">
        <v>44317</v>
      </c>
      <c r="H90" s="15">
        <v>44530</v>
      </c>
      <c r="I90" s="14" t="s">
        <v>293</v>
      </c>
      <c r="J90" s="14" t="s">
        <v>294</v>
      </c>
      <c r="K90" s="102" t="s">
        <v>902</v>
      </c>
      <c r="L90" s="103" t="s">
        <v>903</v>
      </c>
      <c r="M90" s="17"/>
      <c r="N90" s="17"/>
      <c r="O90" s="17"/>
      <c r="P90" s="17"/>
      <c r="Q90" s="17"/>
      <c r="R90" s="1"/>
      <c r="S90" s="1"/>
      <c r="T90" s="1"/>
      <c r="U90" s="1"/>
      <c r="V90" s="1"/>
      <c r="W90" s="1"/>
      <c r="X90" s="1"/>
      <c r="Y90" s="1"/>
      <c r="Z90" s="1"/>
    </row>
    <row r="91" spans="1:26" ht="108" x14ac:dyDescent="0.2">
      <c r="A91" s="18"/>
      <c r="B91" s="18"/>
      <c r="C91" s="18"/>
      <c r="D91" s="36" t="s">
        <v>295</v>
      </c>
      <c r="E91" s="25" t="s">
        <v>26</v>
      </c>
      <c r="F91" s="23"/>
      <c r="G91" s="15">
        <v>44228</v>
      </c>
      <c r="H91" s="15">
        <v>44530</v>
      </c>
      <c r="I91" s="14" t="s">
        <v>296</v>
      </c>
      <c r="J91" s="14" t="s">
        <v>297</v>
      </c>
      <c r="K91" s="102" t="s">
        <v>904</v>
      </c>
      <c r="L91" s="103" t="s">
        <v>905</v>
      </c>
      <c r="M91" s="17"/>
      <c r="N91" s="17"/>
      <c r="O91" s="17"/>
      <c r="P91" s="17"/>
      <c r="Q91" s="17"/>
      <c r="R91" s="1"/>
      <c r="S91" s="1"/>
      <c r="T91" s="1"/>
      <c r="U91" s="1"/>
      <c r="V91" s="1"/>
      <c r="W91" s="1"/>
      <c r="X91" s="1"/>
      <c r="Y91" s="1"/>
      <c r="Z91" s="1"/>
    </row>
    <row r="92" spans="1:26" ht="72" x14ac:dyDescent="0.2">
      <c r="A92" s="18"/>
      <c r="B92" s="18"/>
      <c r="C92" s="18"/>
      <c r="D92" s="29" t="s">
        <v>298</v>
      </c>
      <c r="E92" s="25" t="s">
        <v>26</v>
      </c>
      <c r="F92" s="23"/>
      <c r="G92" s="15">
        <v>44228</v>
      </c>
      <c r="H92" s="15">
        <v>44530</v>
      </c>
      <c r="I92" s="14" t="s">
        <v>299</v>
      </c>
      <c r="J92" s="14" t="s">
        <v>300</v>
      </c>
      <c r="K92" s="102" t="s">
        <v>906</v>
      </c>
      <c r="L92" s="103" t="s">
        <v>907</v>
      </c>
      <c r="M92" s="17"/>
      <c r="N92" s="17"/>
      <c r="O92" s="17"/>
      <c r="P92" s="17"/>
      <c r="Q92" s="17"/>
      <c r="R92" s="1"/>
      <c r="S92" s="1"/>
      <c r="T92" s="1"/>
      <c r="U92" s="1"/>
      <c r="V92" s="1"/>
      <c r="W92" s="1"/>
      <c r="X92" s="1"/>
      <c r="Y92" s="1"/>
      <c r="Z92" s="1"/>
    </row>
    <row r="93" spans="1:26" ht="156" x14ac:dyDescent="0.2">
      <c r="A93" s="18"/>
      <c r="B93" s="18"/>
      <c r="C93" s="18"/>
      <c r="D93" s="29" t="s">
        <v>301</v>
      </c>
      <c r="E93" s="25" t="s">
        <v>26</v>
      </c>
      <c r="F93" s="23"/>
      <c r="G93" s="15">
        <v>44228</v>
      </c>
      <c r="H93" s="15">
        <v>44530</v>
      </c>
      <c r="I93" s="14" t="s">
        <v>302</v>
      </c>
      <c r="J93" s="14" t="s">
        <v>303</v>
      </c>
      <c r="K93" s="102" t="s">
        <v>908</v>
      </c>
      <c r="L93" s="103" t="s">
        <v>909</v>
      </c>
      <c r="M93" s="17"/>
      <c r="N93" s="17"/>
      <c r="O93" s="17"/>
      <c r="P93" s="17"/>
      <c r="Q93" s="17"/>
      <c r="R93" s="1"/>
      <c r="S93" s="1"/>
      <c r="T93" s="1"/>
      <c r="U93" s="1"/>
      <c r="V93" s="1"/>
      <c r="W93" s="1"/>
      <c r="X93" s="1"/>
      <c r="Y93" s="1"/>
      <c r="Z93" s="1"/>
    </row>
    <row r="94" spans="1:26" ht="60" x14ac:dyDescent="0.2">
      <c r="A94" s="18"/>
      <c r="B94" s="18"/>
      <c r="C94" s="18"/>
      <c r="D94" s="36" t="s">
        <v>304</v>
      </c>
      <c r="E94" s="25" t="s">
        <v>26</v>
      </c>
      <c r="F94" s="23"/>
      <c r="G94" s="15">
        <v>44228</v>
      </c>
      <c r="H94" s="15">
        <v>44530</v>
      </c>
      <c r="I94" s="14" t="s">
        <v>305</v>
      </c>
      <c r="J94" s="14" t="s">
        <v>306</v>
      </c>
      <c r="K94" s="102" t="s">
        <v>910</v>
      </c>
      <c r="L94" s="103" t="s">
        <v>911</v>
      </c>
      <c r="M94" s="17"/>
      <c r="N94" s="17"/>
      <c r="O94" s="17"/>
      <c r="P94" s="17"/>
      <c r="Q94" s="17"/>
      <c r="R94" s="1"/>
      <c r="S94" s="1"/>
      <c r="T94" s="1"/>
      <c r="U94" s="1"/>
      <c r="V94" s="1"/>
      <c r="W94" s="1"/>
      <c r="X94" s="1"/>
      <c r="Y94" s="1"/>
      <c r="Z94" s="1"/>
    </row>
    <row r="95" spans="1:26" ht="132" x14ac:dyDescent="0.2">
      <c r="A95" s="18"/>
      <c r="B95" s="18"/>
      <c r="C95" s="18"/>
      <c r="D95" s="36" t="s">
        <v>307</v>
      </c>
      <c r="E95" s="14" t="s">
        <v>12</v>
      </c>
      <c r="F95" s="23" t="s">
        <v>86</v>
      </c>
      <c r="G95" s="15">
        <v>44197</v>
      </c>
      <c r="H95" s="15">
        <v>44377</v>
      </c>
      <c r="I95" s="49" t="s">
        <v>308</v>
      </c>
      <c r="J95" s="14" t="s">
        <v>309</v>
      </c>
      <c r="K95" s="102" t="s">
        <v>912</v>
      </c>
      <c r="L95" s="103" t="s">
        <v>913</v>
      </c>
      <c r="M95" s="17"/>
      <c r="N95" s="17"/>
      <c r="O95" s="17"/>
      <c r="P95" s="17"/>
      <c r="Q95" s="17"/>
      <c r="R95" s="1"/>
      <c r="S95" s="1"/>
      <c r="T95" s="1"/>
      <c r="U95" s="1"/>
      <c r="V95" s="1"/>
      <c r="W95" s="1"/>
      <c r="X95" s="1"/>
      <c r="Y95" s="1"/>
      <c r="Z95" s="1"/>
    </row>
    <row r="96" spans="1:26" ht="96" x14ac:dyDescent="0.2">
      <c r="A96" s="18"/>
      <c r="B96" s="18"/>
      <c r="C96" s="18"/>
      <c r="D96" s="36" t="s">
        <v>310</v>
      </c>
      <c r="E96" s="14" t="s">
        <v>12</v>
      </c>
      <c r="F96" s="23" t="s">
        <v>86</v>
      </c>
      <c r="G96" s="15">
        <v>44197</v>
      </c>
      <c r="H96" s="15">
        <v>44561</v>
      </c>
      <c r="I96" s="49" t="s">
        <v>311</v>
      </c>
      <c r="J96" s="14" t="s">
        <v>472</v>
      </c>
      <c r="K96" s="102" t="s">
        <v>914</v>
      </c>
      <c r="L96" s="103" t="s">
        <v>915</v>
      </c>
      <c r="M96" s="17"/>
      <c r="N96" s="17"/>
      <c r="O96" s="17"/>
      <c r="P96" s="17"/>
      <c r="Q96" s="17"/>
      <c r="R96" s="1"/>
      <c r="S96" s="1"/>
      <c r="T96" s="1"/>
      <c r="U96" s="1"/>
      <c r="V96" s="1"/>
      <c r="W96" s="1"/>
      <c r="X96" s="1"/>
      <c r="Y96" s="1"/>
      <c r="Z96" s="1"/>
    </row>
    <row r="97" spans="1:26" ht="156" x14ac:dyDescent="0.2">
      <c r="A97" s="18"/>
      <c r="B97" s="18"/>
      <c r="C97" s="18"/>
      <c r="D97" s="36" t="s">
        <v>312</v>
      </c>
      <c r="E97" s="14" t="s">
        <v>12</v>
      </c>
      <c r="F97" s="23" t="s">
        <v>86</v>
      </c>
      <c r="G97" s="15">
        <v>44197</v>
      </c>
      <c r="H97" s="15">
        <v>44561</v>
      </c>
      <c r="I97" s="49" t="s">
        <v>313</v>
      </c>
      <c r="J97" s="14" t="s">
        <v>314</v>
      </c>
      <c r="K97" s="102" t="s">
        <v>916</v>
      </c>
      <c r="L97" s="103" t="s">
        <v>917</v>
      </c>
      <c r="M97" s="17"/>
      <c r="N97" s="17"/>
      <c r="O97" s="17"/>
      <c r="P97" s="17"/>
      <c r="Q97" s="17"/>
      <c r="R97" s="1"/>
      <c r="S97" s="1"/>
      <c r="T97" s="1"/>
      <c r="U97" s="1"/>
      <c r="V97" s="1"/>
      <c r="W97" s="1"/>
      <c r="X97" s="1"/>
      <c r="Y97" s="1"/>
      <c r="Z97" s="1"/>
    </row>
    <row r="98" spans="1:26" ht="120" x14ac:dyDescent="0.2">
      <c r="A98" s="18"/>
      <c r="B98" s="18"/>
      <c r="C98" s="18"/>
      <c r="D98" s="29" t="s">
        <v>315</v>
      </c>
      <c r="E98" s="23" t="s">
        <v>5</v>
      </c>
      <c r="F98" s="23" t="s">
        <v>86</v>
      </c>
      <c r="G98" s="15">
        <v>44228</v>
      </c>
      <c r="H98" s="15">
        <v>44561</v>
      </c>
      <c r="I98" s="14" t="s">
        <v>316</v>
      </c>
      <c r="J98" s="14" t="s">
        <v>317</v>
      </c>
      <c r="K98" s="102" t="s">
        <v>918</v>
      </c>
      <c r="L98" s="103" t="s">
        <v>919</v>
      </c>
      <c r="M98" s="17"/>
      <c r="N98" s="17"/>
      <c r="O98" s="17"/>
      <c r="P98" s="17"/>
      <c r="Q98" s="17"/>
      <c r="R98" s="1"/>
      <c r="S98" s="1"/>
      <c r="T98" s="1"/>
      <c r="U98" s="1"/>
      <c r="V98" s="1"/>
      <c r="W98" s="1"/>
      <c r="X98" s="1"/>
      <c r="Y98" s="1"/>
      <c r="Z98" s="1"/>
    </row>
    <row r="99" spans="1:26" ht="101.25" customHeight="1" x14ac:dyDescent="0.2">
      <c r="A99" s="18"/>
      <c r="B99" s="18"/>
      <c r="C99" s="31"/>
      <c r="D99" s="22" t="s">
        <v>318</v>
      </c>
      <c r="E99" s="23" t="s">
        <v>168</v>
      </c>
      <c r="F99" s="23"/>
      <c r="G99" s="15">
        <v>44197</v>
      </c>
      <c r="H99" s="15">
        <v>44561</v>
      </c>
      <c r="I99" s="14" t="s">
        <v>319</v>
      </c>
      <c r="J99" s="14" t="s">
        <v>320</v>
      </c>
      <c r="K99" s="17" t="s">
        <v>716</v>
      </c>
      <c r="L99" s="17" t="s">
        <v>785</v>
      </c>
      <c r="M99" s="17"/>
      <c r="N99" s="17"/>
      <c r="O99" s="17"/>
      <c r="P99" s="17"/>
      <c r="Q99" s="17"/>
      <c r="R99" s="1"/>
      <c r="S99" s="1"/>
      <c r="T99" s="1"/>
      <c r="U99" s="1"/>
      <c r="V99" s="1"/>
      <c r="W99" s="1"/>
      <c r="X99" s="1"/>
      <c r="Y99" s="1"/>
      <c r="Z99" s="1"/>
    </row>
    <row r="100" spans="1:26" ht="108" x14ac:dyDescent="0.2">
      <c r="A100" s="18"/>
      <c r="B100" s="18"/>
      <c r="C100" s="27" t="s">
        <v>23</v>
      </c>
      <c r="D100" s="12" t="s">
        <v>321</v>
      </c>
      <c r="E100" s="23" t="s">
        <v>4</v>
      </c>
      <c r="F100" s="23" t="s">
        <v>67</v>
      </c>
      <c r="G100" s="15">
        <v>44228</v>
      </c>
      <c r="H100" s="15">
        <v>44531</v>
      </c>
      <c r="I100" s="14" t="s">
        <v>322</v>
      </c>
      <c r="J100" s="14" t="s">
        <v>323</v>
      </c>
      <c r="K100" s="98" t="s">
        <v>702</v>
      </c>
      <c r="L100" s="17" t="s">
        <v>787</v>
      </c>
      <c r="M100" s="17"/>
      <c r="N100" s="17"/>
      <c r="O100" s="17"/>
      <c r="P100" s="17"/>
      <c r="Q100" s="17"/>
      <c r="R100" s="1"/>
      <c r="S100" s="1"/>
      <c r="T100" s="1"/>
      <c r="U100" s="1"/>
      <c r="V100" s="1"/>
      <c r="W100" s="1"/>
      <c r="X100" s="1"/>
      <c r="Y100" s="1"/>
      <c r="Z100" s="1"/>
    </row>
    <row r="101" spans="1:26" ht="336" x14ac:dyDescent="0.2">
      <c r="A101" s="18"/>
      <c r="B101" s="18"/>
      <c r="C101" s="18"/>
      <c r="D101" s="22" t="s">
        <v>324</v>
      </c>
      <c r="E101" s="25" t="s">
        <v>4</v>
      </c>
      <c r="F101" s="25" t="s">
        <v>67</v>
      </c>
      <c r="G101" s="16">
        <v>44197</v>
      </c>
      <c r="H101" s="16">
        <v>44561</v>
      </c>
      <c r="I101" s="14" t="s">
        <v>325</v>
      </c>
      <c r="J101" s="14" t="s">
        <v>326</v>
      </c>
      <c r="K101" s="96" t="s">
        <v>703</v>
      </c>
      <c r="L101" s="17" t="s">
        <v>786</v>
      </c>
      <c r="M101" s="17"/>
      <c r="N101" s="17"/>
      <c r="O101" s="17"/>
      <c r="P101" s="17"/>
      <c r="Q101" s="17"/>
      <c r="R101" s="1"/>
      <c r="S101" s="1"/>
      <c r="T101" s="1"/>
      <c r="U101" s="1"/>
      <c r="V101" s="1"/>
      <c r="W101" s="1"/>
      <c r="X101" s="1"/>
      <c r="Y101" s="1"/>
      <c r="Z101" s="1"/>
    </row>
    <row r="102" spans="1:26" ht="240" x14ac:dyDescent="0.2">
      <c r="A102" s="18"/>
      <c r="B102" s="18"/>
      <c r="C102" s="18"/>
      <c r="D102" s="22" t="s">
        <v>327</v>
      </c>
      <c r="E102" s="25" t="s">
        <v>9</v>
      </c>
      <c r="F102" s="25"/>
      <c r="G102" s="16">
        <v>44200</v>
      </c>
      <c r="H102" s="16">
        <v>44561</v>
      </c>
      <c r="I102" s="14" t="s">
        <v>328</v>
      </c>
      <c r="J102" s="14" t="s">
        <v>329</v>
      </c>
      <c r="K102" s="17" t="s">
        <v>729</v>
      </c>
      <c r="L102" s="14" t="s">
        <v>788</v>
      </c>
      <c r="M102" s="17"/>
      <c r="N102" s="17"/>
      <c r="O102" s="17"/>
      <c r="P102" s="17"/>
      <c r="Q102" s="17"/>
      <c r="R102" s="1"/>
      <c r="S102" s="1"/>
      <c r="T102" s="1"/>
      <c r="U102" s="1"/>
      <c r="V102" s="1"/>
      <c r="W102" s="1"/>
      <c r="X102" s="1"/>
      <c r="Y102" s="1"/>
      <c r="Z102" s="1"/>
    </row>
    <row r="103" spans="1:26" ht="194.25" customHeight="1" x14ac:dyDescent="0.2">
      <c r="A103" s="18"/>
      <c r="B103" s="18"/>
      <c r="C103" s="18"/>
      <c r="D103" s="22" t="s">
        <v>330</v>
      </c>
      <c r="E103" s="23" t="s">
        <v>4</v>
      </c>
      <c r="F103" s="25"/>
      <c r="G103" s="15">
        <v>44256</v>
      </c>
      <c r="H103" s="15">
        <v>44500</v>
      </c>
      <c r="I103" s="14" t="s">
        <v>331</v>
      </c>
      <c r="J103" s="14" t="s">
        <v>332</v>
      </c>
      <c r="K103" s="98" t="s">
        <v>704</v>
      </c>
      <c r="L103" s="17" t="s">
        <v>789</v>
      </c>
      <c r="M103" s="17"/>
      <c r="N103" s="17"/>
      <c r="O103" s="17"/>
      <c r="P103" s="17"/>
      <c r="Q103" s="17"/>
      <c r="R103" s="1"/>
      <c r="S103" s="1"/>
      <c r="T103" s="1"/>
      <c r="U103" s="1"/>
      <c r="V103" s="1"/>
      <c r="W103" s="1"/>
      <c r="X103" s="1"/>
      <c r="Y103" s="1"/>
      <c r="Z103" s="1"/>
    </row>
    <row r="104" spans="1:26" ht="216" x14ac:dyDescent="0.2">
      <c r="A104" s="18"/>
      <c r="B104" s="18"/>
      <c r="C104" s="18"/>
      <c r="D104" s="22" t="s">
        <v>333</v>
      </c>
      <c r="E104" s="25" t="s">
        <v>168</v>
      </c>
      <c r="F104" s="25"/>
      <c r="G104" s="16">
        <v>44228</v>
      </c>
      <c r="H104" s="16">
        <v>44232</v>
      </c>
      <c r="I104" s="14" t="s">
        <v>334</v>
      </c>
      <c r="J104" s="14" t="s">
        <v>335</v>
      </c>
      <c r="K104" s="17" t="s">
        <v>717</v>
      </c>
      <c r="L104" s="17" t="s">
        <v>790</v>
      </c>
      <c r="M104" s="17"/>
      <c r="N104" s="17"/>
      <c r="O104" s="17"/>
      <c r="P104" s="17"/>
      <c r="Q104" s="17"/>
      <c r="R104" s="1"/>
      <c r="S104" s="1"/>
      <c r="T104" s="1"/>
      <c r="U104" s="1"/>
      <c r="V104" s="1"/>
      <c r="W104" s="1"/>
      <c r="X104" s="1"/>
      <c r="Y104" s="1"/>
      <c r="Z104" s="1"/>
    </row>
    <row r="105" spans="1:26" ht="96" x14ac:dyDescent="0.2">
      <c r="A105" s="18"/>
      <c r="B105" s="18"/>
      <c r="C105" s="18"/>
      <c r="D105" s="22" t="s">
        <v>336</v>
      </c>
      <c r="E105" s="25" t="s">
        <v>168</v>
      </c>
      <c r="F105" s="25"/>
      <c r="G105" s="16">
        <v>44235</v>
      </c>
      <c r="H105" s="16">
        <v>44263</v>
      </c>
      <c r="I105" s="14" t="s">
        <v>337</v>
      </c>
      <c r="J105" s="14" t="s">
        <v>338</v>
      </c>
      <c r="K105" s="17" t="s">
        <v>718</v>
      </c>
      <c r="L105" s="17" t="s">
        <v>791</v>
      </c>
      <c r="M105" s="17"/>
      <c r="N105" s="17"/>
      <c r="O105" s="17"/>
      <c r="P105" s="17"/>
      <c r="Q105" s="17"/>
      <c r="R105" s="1"/>
      <c r="S105" s="1"/>
      <c r="T105" s="1"/>
      <c r="U105" s="1"/>
      <c r="V105" s="1"/>
      <c r="W105" s="1"/>
      <c r="X105" s="1"/>
      <c r="Y105" s="1"/>
      <c r="Z105" s="1"/>
    </row>
    <row r="106" spans="1:26" ht="324" x14ac:dyDescent="0.2">
      <c r="A106" s="18"/>
      <c r="B106" s="18"/>
      <c r="C106" s="18"/>
      <c r="D106" s="22" t="s">
        <v>339</v>
      </c>
      <c r="E106" s="25" t="s">
        <v>168</v>
      </c>
      <c r="F106" s="25"/>
      <c r="G106" s="16">
        <v>44207</v>
      </c>
      <c r="H106" s="16">
        <v>44226</v>
      </c>
      <c r="I106" s="14" t="s">
        <v>340</v>
      </c>
      <c r="J106" s="14" t="s">
        <v>341</v>
      </c>
      <c r="K106" s="17" t="s">
        <v>719</v>
      </c>
      <c r="L106" s="17" t="s">
        <v>792</v>
      </c>
      <c r="M106" s="17"/>
      <c r="N106" s="17"/>
      <c r="O106" s="17"/>
      <c r="P106" s="17"/>
      <c r="Q106" s="17"/>
      <c r="R106" s="1"/>
      <c r="S106" s="1"/>
      <c r="T106" s="1"/>
      <c r="U106" s="1"/>
      <c r="V106" s="1"/>
      <c r="W106" s="1"/>
      <c r="X106" s="1"/>
      <c r="Y106" s="1"/>
      <c r="Z106" s="1"/>
    </row>
    <row r="107" spans="1:26" ht="132" x14ac:dyDescent="0.2">
      <c r="A107" s="18"/>
      <c r="B107" s="18"/>
      <c r="C107" s="18"/>
      <c r="D107" s="22" t="s">
        <v>342</v>
      </c>
      <c r="E107" s="25" t="s">
        <v>168</v>
      </c>
      <c r="F107" s="25"/>
      <c r="G107" s="16">
        <v>44228</v>
      </c>
      <c r="H107" s="16">
        <v>44255</v>
      </c>
      <c r="I107" s="14" t="s">
        <v>343</v>
      </c>
      <c r="J107" s="14" t="s">
        <v>344</v>
      </c>
      <c r="K107" s="17" t="s">
        <v>720</v>
      </c>
      <c r="L107" s="17" t="s">
        <v>793</v>
      </c>
      <c r="M107" s="17"/>
      <c r="N107" s="17"/>
      <c r="O107" s="17"/>
      <c r="P107" s="17"/>
      <c r="Q107" s="17"/>
      <c r="R107" s="1"/>
      <c r="S107" s="1"/>
      <c r="T107" s="1"/>
      <c r="U107" s="1"/>
      <c r="V107" s="1"/>
      <c r="W107" s="1"/>
      <c r="X107" s="1"/>
      <c r="Y107" s="1"/>
      <c r="Z107" s="1"/>
    </row>
    <row r="108" spans="1:26" ht="60" customHeight="1" x14ac:dyDescent="0.2">
      <c r="A108" s="18"/>
      <c r="B108" s="18"/>
      <c r="C108" s="18"/>
      <c r="D108" s="39" t="s">
        <v>345</v>
      </c>
      <c r="E108" s="33" t="s">
        <v>11</v>
      </c>
      <c r="F108" s="33" t="s">
        <v>346</v>
      </c>
      <c r="G108" s="40">
        <v>44228</v>
      </c>
      <c r="H108" s="40">
        <v>44561</v>
      </c>
      <c r="I108" s="14" t="s">
        <v>347</v>
      </c>
      <c r="J108" s="14" t="s">
        <v>348</v>
      </c>
      <c r="K108" s="104" t="s">
        <v>920</v>
      </c>
      <c r="L108" s="103" t="s">
        <v>921</v>
      </c>
      <c r="M108" s="17"/>
      <c r="N108" s="17"/>
      <c r="O108" s="17"/>
      <c r="P108" s="17"/>
      <c r="Q108" s="17"/>
      <c r="R108" s="1"/>
      <c r="S108" s="1"/>
      <c r="T108" s="1"/>
      <c r="U108" s="1"/>
      <c r="V108" s="1"/>
      <c r="W108" s="1"/>
      <c r="X108" s="1"/>
      <c r="Y108" s="1"/>
      <c r="Z108" s="1"/>
    </row>
    <row r="109" spans="1:26" ht="264" x14ac:dyDescent="0.2">
      <c r="A109" s="18"/>
      <c r="B109" s="18"/>
      <c r="C109" s="18"/>
      <c r="D109" s="39" t="s">
        <v>349</v>
      </c>
      <c r="E109" s="33" t="s">
        <v>11</v>
      </c>
      <c r="F109" s="33" t="s">
        <v>350</v>
      </c>
      <c r="G109" s="16">
        <v>44229</v>
      </c>
      <c r="H109" s="16">
        <v>44530</v>
      </c>
      <c r="I109" s="14" t="s">
        <v>351</v>
      </c>
      <c r="J109" s="14" t="s">
        <v>352</v>
      </c>
      <c r="K109" s="104" t="s">
        <v>922</v>
      </c>
      <c r="L109" s="103" t="s">
        <v>923</v>
      </c>
      <c r="M109" s="17"/>
      <c r="N109" s="17"/>
      <c r="O109" s="17"/>
      <c r="P109" s="17"/>
      <c r="Q109" s="17"/>
      <c r="R109" s="1"/>
      <c r="S109" s="1"/>
      <c r="T109" s="1"/>
      <c r="U109" s="1"/>
      <c r="V109" s="1"/>
      <c r="W109" s="1"/>
      <c r="X109" s="1"/>
      <c r="Y109" s="1"/>
      <c r="Z109" s="1"/>
    </row>
    <row r="110" spans="1:26" ht="409.5" x14ac:dyDescent="0.2">
      <c r="A110" s="18"/>
      <c r="B110" s="18"/>
      <c r="C110" s="18"/>
      <c r="D110" s="22" t="s">
        <v>353</v>
      </c>
      <c r="E110" s="25" t="s">
        <v>10</v>
      </c>
      <c r="F110" s="25" t="s">
        <v>354</v>
      </c>
      <c r="G110" s="16">
        <v>44228</v>
      </c>
      <c r="H110" s="16">
        <v>44561</v>
      </c>
      <c r="I110" s="44" t="s">
        <v>355</v>
      </c>
      <c r="J110" s="14" t="s">
        <v>356</v>
      </c>
      <c r="K110" s="17" t="s">
        <v>1002</v>
      </c>
      <c r="L110" s="17" t="s">
        <v>1003</v>
      </c>
      <c r="M110" s="17"/>
      <c r="N110" s="17"/>
      <c r="O110" s="17"/>
      <c r="P110" s="17"/>
      <c r="Q110" s="17"/>
      <c r="R110" s="1"/>
      <c r="S110" s="1"/>
      <c r="T110" s="1"/>
      <c r="U110" s="1"/>
      <c r="V110" s="1"/>
      <c r="W110" s="1"/>
      <c r="X110" s="1"/>
      <c r="Y110" s="1"/>
      <c r="Z110" s="1"/>
    </row>
    <row r="111" spans="1:26" ht="409.5" x14ac:dyDescent="0.2">
      <c r="A111" s="18"/>
      <c r="B111" s="18"/>
      <c r="C111" s="18"/>
      <c r="D111" s="22" t="s">
        <v>357</v>
      </c>
      <c r="E111" s="25" t="s">
        <v>358</v>
      </c>
      <c r="F111" s="25" t="s">
        <v>359</v>
      </c>
      <c r="G111" s="16">
        <v>44228</v>
      </c>
      <c r="H111" s="16">
        <v>44530</v>
      </c>
      <c r="I111" s="14" t="s">
        <v>360</v>
      </c>
      <c r="J111" s="14" t="s">
        <v>361</v>
      </c>
      <c r="K111" s="104" t="s">
        <v>924</v>
      </c>
      <c r="L111" s="103" t="s">
        <v>925</v>
      </c>
      <c r="M111" s="17"/>
      <c r="N111" s="17"/>
      <c r="O111" s="17"/>
      <c r="P111" s="17"/>
      <c r="Q111" s="17"/>
      <c r="R111" s="1"/>
      <c r="S111" s="1"/>
      <c r="T111" s="1"/>
      <c r="U111" s="1"/>
      <c r="V111" s="1"/>
      <c r="W111" s="1"/>
      <c r="X111" s="1"/>
      <c r="Y111" s="1"/>
      <c r="Z111" s="1"/>
    </row>
    <row r="112" spans="1:26" ht="183" customHeight="1" x14ac:dyDescent="0.2">
      <c r="A112" s="18"/>
      <c r="B112" s="18"/>
      <c r="C112" s="18"/>
      <c r="D112" s="12" t="s">
        <v>362</v>
      </c>
      <c r="E112" s="30" t="s">
        <v>4</v>
      </c>
      <c r="F112" s="30" t="s">
        <v>363</v>
      </c>
      <c r="G112" s="38">
        <v>44197</v>
      </c>
      <c r="H112" s="38">
        <v>44515</v>
      </c>
      <c r="I112" s="14" t="s">
        <v>364</v>
      </c>
      <c r="J112" s="14" t="s">
        <v>365</v>
      </c>
      <c r="K112" s="96" t="s">
        <v>705</v>
      </c>
      <c r="L112" s="17" t="s">
        <v>794</v>
      </c>
      <c r="M112" s="17"/>
      <c r="N112" s="17"/>
      <c r="O112" s="17"/>
      <c r="P112" s="17"/>
      <c r="Q112" s="17"/>
      <c r="R112" s="1"/>
      <c r="S112" s="1"/>
      <c r="T112" s="1"/>
      <c r="U112" s="1"/>
      <c r="V112" s="1"/>
      <c r="W112" s="1"/>
      <c r="X112" s="1"/>
      <c r="Y112" s="1"/>
      <c r="Z112" s="1"/>
    </row>
    <row r="113" spans="1:26" ht="80.25" customHeight="1" x14ac:dyDescent="0.2">
      <c r="A113" s="18"/>
      <c r="B113" s="18"/>
      <c r="C113" s="18"/>
      <c r="D113" s="29" t="s">
        <v>366</v>
      </c>
      <c r="E113" s="23" t="s">
        <v>5</v>
      </c>
      <c r="F113" s="23" t="s">
        <v>367</v>
      </c>
      <c r="G113" s="15">
        <v>44228</v>
      </c>
      <c r="H113" s="15">
        <v>44561</v>
      </c>
      <c r="I113" s="14" t="s">
        <v>368</v>
      </c>
      <c r="J113" s="14" t="s">
        <v>369</v>
      </c>
      <c r="K113" s="102" t="s">
        <v>926</v>
      </c>
      <c r="L113" s="103" t="s">
        <v>927</v>
      </c>
      <c r="M113" s="17"/>
      <c r="N113" s="17"/>
      <c r="O113" s="17"/>
      <c r="P113" s="17"/>
      <c r="Q113" s="17"/>
      <c r="R113" s="1"/>
      <c r="S113" s="1"/>
      <c r="T113" s="1"/>
      <c r="U113" s="1"/>
      <c r="V113" s="1"/>
      <c r="W113" s="1"/>
      <c r="X113" s="1"/>
      <c r="Y113" s="1"/>
      <c r="Z113" s="1"/>
    </row>
    <row r="114" spans="1:26" ht="252" x14ac:dyDescent="0.2">
      <c r="A114" s="18"/>
      <c r="B114" s="18"/>
      <c r="C114" s="18"/>
      <c r="D114" s="29" t="s">
        <v>370</v>
      </c>
      <c r="E114" s="23" t="s">
        <v>371</v>
      </c>
      <c r="F114" s="23" t="s">
        <v>372</v>
      </c>
      <c r="G114" s="15">
        <v>44202</v>
      </c>
      <c r="H114" s="15">
        <v>44545</v>
      </c>
      <c r="I114" s="14" t="s">
        <v>373</v>
      </c>
      <c r="J114" s="14" t="s">
        <v>374</v>
      </c>
      <c r="K114" s="17" t="s">
        <v>688</v>
      </c>
      <c r="L114" s="14" t="s">
        <v>780</v>
      </c>
      <c r="M114" s="17"/>
      <c r="N114" s="17"/>
      <c r="O114" s="17"/>
      <c r="P114" s="17"/>
      <c r="Q114" s="17"/>
      <c r="R114" s="1"/>
      <c r="S114" s="1"/>
      <c r="T114" s="1"/>
      <c r="U114" s="1"/>
      <c r="V114" s="1"/>
      <c r="W114" s="1"/>
      <c r="X114" s="1"/>
      <c r="Y114" s="1"/>
      <c r="Z114" s="1"/>
    </row>
    <row r="115" spans="1:26" ht="228" x14ac:dyDescent="0.2">
      <c r="A115" s="31"/>
      <c r="B115" s="31"/>
      <c r="C115" s="31"/>
      <c r="D115" s="29" t="s">
        <v>375</v>
      </c>
      <c r="E115" s="23" t="s">
        <v>4</v>
      </c>
      <c r="F115" s="23" t="s">
        <v>157</v>
      </c>
      <c r="G115" s="15">
        <v>44256</v>
      </c>
      <c r="H115" s="15">
        <v>44500</v>
      </c>
      <c r="I115" s="14" t="s">
        <v>376</v>
      </c>
      <c r="J115" s="14" t="s">
        <v>377</v>
      </c>
      <c r="K115" s="96" t="s">
        <v>706</v>
      </c>
      <c r="L115" s="17" t="s">
        <v>795</v>
      </c>
      <c r="M115" s="17"/>
      <c r="N115" s="17"/>
      <c r="O115" s="17"/>
      <c r="P115" s="17"/>
      <c r="Q115" s="17"/>
      <c r="R115" s="1"/>
      <c r="S115" s="1"/>
      <c r="T115" s="1"/>
      <c r="U115" s="1"/>
      <c r="V115" s="1"/>
      <c r="W115" s="1"/>
      <c r="X115" s="1"/>
      <c r="Y115" s="1"/>
      <c r="Z115" s="1"/>
    </row>
    <row r="116" spans="1:26" ht="216" x14ac:dyDescent="0.2">
      <c r="A116" s="10" t="s">
        <v>17</v>
      </c>
      <c r="B116" s="10" t="s">
        <v>378</v>
      </c>
      <c r="C116" s="27" t="s">
        <v>24</v>
      </c>
      <c r="D116" s="29" t="s">
        <v>379</v>
      </c>
      <c r="E116" s="23" t="s">
        <v>13</v>
      </c>
      <c r="F116" s="25" t="s">
        <v>380</v>
      </c>
      <c r="G116" s="16">
        <v>44198</v>
      </c>
      <c r="H116" s="16" t="s">
        <v>381</v>
      </c>
      <c r="I116" s="14" t="s">
        <v>382</v>
      </c>
      <c r="J116" s="14" t="s">
        <v>383</v>
      </c>
      <c r="K116" s="102" t="s">
        <v>928</v>
      </c>
      <c r="L116" s="103" t="s">
        <v>929</v>
      </c>
      <c r="M116" s="17"/>
      <c r="N116" s="17"/>
      <c r="O116" s="17"/>
      <c r="P116" s="17"/>
      <c r="Q116" s="17"/>
      <c r="R116" s="1"/>
      <c r="S116" s="1"/>
      <c r="T116" s="1"/>
      <c r="U116" s="1"/>
      <c r="V116" s="1"/>
      <c r="W116" s="1"/>
      <c r="X116" s="1"/>
      <c r="Y116" s="1"/>
      <c r="Z116" s="1"/>
    </row>
    <row r="117" spans="1:26" ht="180" x14ac:dyDescent="0.2">
      <c r="A117" s="18"/>
      <c r="B117" s="18"/>
      <c r="C117" s="18"/>
      <c r="D117" s="29" t="s">
        <v>384</v>
      </c>
      <c r="E117" s="30" t="s">
        <v>13</v>
      </c>
      <c r="F117" s="23" t="s">
        <v>385</v>
      </c>
      <c r="G117" s="15">
        <v>44203</v>
      </c>
      <c r="H117" s="15" t="s">
        <v>386</v>
      </c>
      <c r="I117" s="14" t="s">
        <v>387</v>
      </c>
      <c r="J117" s="14" t="s">
        <v>388</v>
      </c>
      <c r="K117" s="102" t="s">
        <v>930</v>
      </c>
      <c r="L117" s="103" t="s">
        <v>931</v>
      </c>
      <c r="M117" s="17"/>
      <c r="N117" s="17"/>
      <c r="O117" s="17"/>
      <c r="P117" s="17"/>
      <c r="Q117" s="17"/>
      <c r="R117" s="1"/>
      <c r="S117" s="1"/>
      <c r="T117" s="1"/>
      <c r="U117" s="1"/>
      <c r="V117" s="1"/>
      <c r="W117" s="1"/>
      <c r="X117" s="1"/>
      <c r="Y117" s="1"/>
      <c r="Z117" s="1"/>
    </row>
    <row r="118" spans="1:26" ht="60" x14ac:dyDescent="0.2">
      <c r="A118" s="18"/>
      <c r="B118" s="18"/>
      <c r="C118" s="18"/>
      <c r="D118" s="29" t="s">
        <v>389</v>
      </c>
      <c r="E118" s="14" t="s">
        <v>13</v>
      </c>
      <c r="F118" s="23" t="s">
        <v>390</v>
      </c>
      <c r="G118" s="15">
        <v>44198</v>
      </c>
      <c r="H118" s="15" t="s">
        <v>381</v>
      </c>
      <c r="I118" s="14" t="s">
        <v>391</v>
      </c>
      <c r="J118" s="14" t="s">
        <v>392</v>
      </c>
      <c r="K118" s="102" t="s">
        <v>932</v>
      </c>
      <c r="L118" s="103" t="s">
        <v>933</v>
      </c>
      <c r="M118" s="17"/>
      <c r="N118" s="17"/>
      <c r="O118" s="17"/>
      <c r="P118" s="17"/>
      <c r="Q118" s="17"/>
      <c r="R118" s="1"/>
      <c r="S118" s="1"/>
      <c r="T118" s="1"/>
      <c r="U118" s="1"/>
      <c r="V118" s="1"/>
      <c r="W118" s="1"/>
      <c r="X118" s="1"/>
      <c r="Y118" s="1"/>
      <c r="Z118" s="1"/>
    </row>
    <row r="119" spans="1:26" ht="288" x14ac:dyDescent="0.2">
      <c r="A119" s="18"/>
      <c r="B119" s="18"/>
      <c r="C119" s="18"/>
      <c r="D119" s="36" t="s">
        <v>393</v>
      </c>
      <c r="E119" s="14" t="s">
        <v>13</v>
      </c>
      <c r="F119" s="23" t="s">
        <v>385</v>
      </c>
      <c r="G119" s="15">
        <v>44203</v>
      </c>
      <c r="H119" s="15" t="s">
        <v>386</v>
      </c>
      <c r="I119" s="14" t="s">
        <v>394</v>
      </c>
      <c r="J119" s="14" t="s">
        <v>395</v>
      </c>
      <c r="K119" s="102" t="s">
        <v>934</v>
      </c>
      <c r="L119" s="103" t="s">
        <v>935</v>
      </c>
      <c r="M119" s="17"/>
      <c r="N119" s="17"/>
      <c r="O119" s="17"/>
      <c r="P119" s="17"/>
      <c r="Q119" s="17"/>
      <c r="R119" s="1"/>
      <c r="S119" s="1"/>
      <c r="T119" s="1"/>
      <c r="U119" s="1"/>
      <c r="V119" s="1"/>
      <c r="W119" s="1"/>
      <c r="X119" s="1"/>
      <c r="Y119" s="1"/>
      <c r="Z119" s="1"/>
    </row>
    <row r="120" spans="1:26" ht="192" x14ac:dyDescent="0.2">
      <c r="A120" s="18"/>
      <c r="B120" s="18"/>
      <c r="C120" s="18"/>
      <c r="D120" s="29" t="s">
        <v>396</v>
      </c>
      <c r="E120" s="23" t="s">
        <v>397</v>
      </c>
      <c r="F120" s="23"/>
      <c r="G120" s="15">
        <v>44211</v>
      </c>
      <c r="H120" s="15">
        <v>44561</v>
      </c>
      <c r="I120" s="14" t="s">
        <v>398</v>
      </c>
      <c r="J120" s="14" t="s">
        <v>399</v>
      </c>
      <c r="K120" s="97" t="s">
        <v>725</v>
      </c>
      <c r="L120" s="17"/>
      <c r="M120" s="17"/>
      <c r="N120" s="17"/>
      <c r="O120" s="17"/>
      <c r="P120" s="17"/>
      <c r="Q120" s="17"/>
      <c r="R120" s="1"/>
      <c r="S120" s="1"/>
      <c r="T120" s="1"/>
      <c r="U120" s="1"/>
      <c r="V120" s="1"/>
      <c r="W120" s="1"/>
      <c r="X120" s="1"/>
      <c r="Y120" s="1"/>
      <c r="Z120" s="1"/>
    </row>
    <row r="121" spans="1:26" ht="108" x14ac:dyDescent="0.2">
      <c r="A121" s="18"/>
      <c r="B121" s="18"/>
      <c r="C121" s="18"/>
      <c r="D121" s="29" t="s">
        <v>400</v>
      </c>
      <c r="E121" s="23" t="s">
        <v>168</v>
      </c>
      <c r="F121" s="23"/>
      <c r="G121" s="15">
        <v>44228</v>
      </c>
      <c r="H121" s="15">
        <v>44232</v>
      </c>
      <c r="I121" s="14" t="s">
        <v>401</v>
      </c>
      <c r="J121" s="14" t="s">
        <v>402</v>
      </c>
      <c r="K121" s="17" t="s">
        <v>721</v>
      </c>
      <c r="L121" s="17" t="s">
        <v>796</v>
      </c>
      <c r="M121" s="17"/>
      <c r="N121" s="17"/>
      <c r="O121" s="17"/>
      <c r="P121" s="17"/>
      <c r="Q121" s="17"/>
      <c r="R121" s="1"/>
      <c r="S121" s="1"/>
      <c r="T121" s="1"/>
      <c r="U121" s="1"/>
      <c r="V121" s="1"/>
      <c r="W121" s="1"/>
      <c r="X121" s="1"/>
      <c r="Y121" s="1"/>
      <c r="Z121" s="1"/>
    </row>
    <row r="122" spans="1:26" ht="132" x14ac:dyDescent="0.2">
      <c r="A122" s="18"/>
      <c r="B122" s="18"/>
      <c r="C122" s="18"/>
      <c r="D122" s="36" t="s">
        <v>403</v>
      </c>
      <c r="E122" s="23" t="s">
        <v>168</v>
      </c>
      <c r="F122" s="23"/>
      <c r="G122" s="15">
        <v>44235</v>
      </c>
      <c r="H122" s="15">
        <v>44263</v>
      </c>
      <c r="I122" s="14" t="s">
        <v>404</v>
      </c>
      <c r="J122" s="14" t="s">
        <v>405</v>
      </c>
      <c r="K122" s="17" t="s">
        <v>722</v>
      </c>
      <c r="L122" s="17" t="s">
        <v>797</v>
      </c>
      <c r="M122" s="17"/>
      <c r="N122" s="17"/>
      <c r="O122" s="17"/>
      <c r="P122" s="17"/>
      <c r="Q122" s="17"/>
      <c r="R122" s="1"/>
      <c r="S122" s="1"/>
      <c r="T122" s="1"/>
      <c r="U122" s="1"/>
      <c r="V122" s="1"/>
      <c r="W122" s="1"/>
      <c r="X122" s="1"/>
      <c r="Y122" s="1"/>
      <c r="Z122" s="1"/>
    </row>
    <row r="123" spans="1:26" ht="84" x14ac:dyDescent="0.2">
      <c r="A123" s="18"/>
      <c r="B123" s="18"/>
      <c r="C123" s="18"/>
      <c r="D123" s="36" t="s">
        <v>406</v>
      </c>
      <c r="E123" s="23" t="s">
        <v>168</v>
      </c>
      <c r="F123" s="23"/>
      <c r="G123" s="15">
        <v>44207</v>
      </c>
      <c r="H123" s="15">
        <v>44226</v>
      </c>
      <c r="I123" s="14" t="s">
        <v>467</v>
      </c>
      <c r="J123" s="14" t="s">
        <v>407</v>
      </c>
      <c r="K123" s="17" t="s">
        <v>723</v>
      </c>
      <c r="L123" s="17" t="s">
        <v>798</v>
      </c>
      <c r="M123" s="17"/>
      <c r="N123" s="17"/>
      <c r="O123" s="17"/>
      <c r="P123" s="17"/>
      <c r="Q123" s="17"/>
      <c r="R123" s="1"/>
      <c r="S123" s="1"/>
      <c r="T123" s="1"/>
      <c r="U123" s="1"/>
      <c r="V123" s="1"/>
      <c r="W123" s="1"/>
      <c r="X123" s="1"/>
      <c r="Y123" s="1"/>
      <c r="Z123" s="1"/>
    </row>
    <row r="124" spans="1:26" ht="72" x14ac:dyDescent="0.2">
      <c r="A124" s="18"/>
      <c r="B124" s="18"/>
      <c r="C124" s="18"/>
      <c r="D124" s="36" t="s">
        <v>408</v>
      </c>
      <c r="E124" s="23" t="s">
        <v>168</v>
      </c>
      <c r="F124" s="23"/>
      <c r="G124" s="15">
        <v>44228</v>
      </c>
      <c r="H124" s="15">
        <v>44255</v>
      </c>
      <c r="I124" s="14" t="s">
        <v>466</v>
      </c>
      <c r="J124" s="14" t="s">
        <v>409</v>
      </c>
      <c r="K124" s="17" t="s">
        <v>724</v>
      </c>
      <c r="L124" s="17" t="s">
        <v>799</v>
      </c>
      <c r="M124" s="17"/>
      <c r="N124" s="17"/>
      <c r="O124" s="17"/>
      <c r="P124" s="17"/>
      <c r="Q124" s="17"/>
      <c r="R124" s="1"/>
      <c r="S124" s="1"/>
      <c r="T124" s="1"/>
      <c r="U124" s="1"/>
      <c r="V124" s="1"/>
      <c r="W124" s="1"/>
      <c r="X124" s="1"/>
      <c r="Y124" s="1"/>
      <c r="Z124" s="1"/>
    </row>
    <row r="125" spans="1:26" ht="216" x14ac:dyDescent="0.2">
      <c r="A125" s="18"/>
      <c r="B125" s="18"/>
      <c r="C125" s="18"/>
      <c r="D125" s="29" t="s">
        <v>410</v>
      </c>
      <c r="E125" s="23" t="s">
        <v>164</v>
      </c>
      <c r="F125" s="23" t="s">
        <v>411</v>
      </c>
      <c r="G125" s="15">
        <v>44211</v>
      </c>
      <c r="H125" s="15">
        <v>44377</v>
      </c>
      <c r="I125" s="14" t="s">
        <v>460</v>
      </c>
      <c r="J125" s="14" t="s">
        <v>412</v>
      </c>
      <c r="K125" s="17" t="s">
        <v>800</v>
      </c>
      <c r="L125" s="17" t="s">
        <v>805</v>
      </c>
      <c r="M125" s="17"/>
      <c r="N125" s="17"/>
      <c r="O125" s="17"/>
      <c r="P125" s="17"/>
      <c r="Q125" s="17"/>
      <c r="R125" s="1"/>
      <c r="S125" s="1"/>
      <c r="T125" s="1"/>
      <c r="U125" s="1"/>
      <c r="V125" s="1"/>
      <c r="W125" s="1"/>
      <c r="X125" s="1"/>
      <c r="Y125" s="1"/>
      <c r="Z125" s="1"/>
    </row>
    <row r="126" spans="1:26" ht="276" x14ac:dyDescent="0.2">
      <c r="A126" s="18"/>
      <c r="B126" s="18"/>
      <c r="C126" s="18"/>
      <c r="D126" s="29" t="s">
        <v>413</v>
      </c>
      <c r="E126" s="23" t="s">
        <v>164</v>
      </c>
      <c r="F126" s="23" t="s">
        <v>411</v>
      </c>
      <c r="G126" s="15">
        <v>44197</v>
      </c>
      <c r="H126" s="15">
        <v>44561</v>
      </c>
      <c r="I126" s="14" t="s">
        <v>459</v>
      </c>
      <c r="J126" s="14" t="s">
        <v>461</v>
      </c>
      <c r="K126" s="17" t="s">
        <v>801</v>
      </c>
      <c r="L126" s="17" t="s">
        <v>806</v>
      </c>
      <c r="M126" s="17"/>
      <c r="N126" s="17"/>
      <c r="O126" s="17"/>
      <c r="P126" s="17"/>
      <c r="Q126" s="17"/>
      <c r="R126" s="1"/>
      <c r="S126" s="1"/>
      <c r="T126" s="1"/>
      <c r="U126" s="1"/>
      <c r="V126" s="1"/>
      <c r="W126" s="1"/>
      <c r="X126" s="1"/>
      <c r="Y126" s="1"/>
      <c r="Z126" s="1"/>
    </row>
    <row r="127" spans="1:26" ht="409.5" x14ac:dyDescent="0.2">
      <c r="A127" s="18"/>
      <c r="B127" s="18"/>
      <c r="C127" s="18"/>
      <c r="D127" s="29" t="s">
        <v>414</v>
      </c>
      <c r="E127" s="23" t="s">
        <v>415</v>
      </c>
      <c r="F127" s="23"/>
      <c r="G127" s="15">
        <v>44207</v>
      </c>
      <c r="H127" s="15">
        <v>44561</v>
      </c>
      <c r="I127" s="14" t="s">
        <v>416</v>
      </c>
      <c r="J127" s="14" t="s">
        <v>417</v>
      </c>
      <c r="K127" s="17" t="s">
        <v>769</v>
      </c>
      <c r="L127" s="17" t="s">
        <v>770</v>
      </c>
      <c r="M127" s="17"/>
      <c r="N127" s="17"/>
      <c r="O127" s="17"/>
      <c r="P127" s="17"/>
      <c r="Q127" s="17"/>
      <c r="R127" s="1"/>
      <c r="S127" s="1"/>
      <c r="T127" s="1"/>
      <c r="U127" s="1"/>
      <c r="V127" s="1"/>
      <c r="W127" s="1"/>
      <c r="X127" s="1"/>
      <c r="Y127" s="1"/>
      <c r="Z127" s="1"/>
    </row>
    <row r="128" spans="1:26" ht="84" x14ac:dyDescent="0.2">
      <c r="A128" s="18"/>
      <c r="B128" s="18"/>
      <c r="C128" s="18"/>
      <c r="D128" s="29" t="s">
        <v>418</v>
      </c>
      <c r="E128" s="23" t="s">
        <v>5</v>
      </c>
      <c r="F128" s="23"/>
      <c r="G128" s="15">
        <v>44228</v>
      </c>
      <c r="H128" s="15">
        <v>44561</v>
      </c>
      <c r="I128" s="14" t="s">
        <v>419</v>
      </c>
      <c r="J128" s="14" t="s">
        <v>420</v>
      </c>
      <c r="K128" s="102" t="s">
        <v>936</v>
      </c>
      <c r="L128" s="103" t="s">
        <v>937</v>
      </c>
      <c r="M128" s="17"/>
      <c r="N128" s="17"/>
      <c r="O128" s="17"/>
      <c r="P128" s="17"/>
      <c r="Q128" s="17"/>
      <c r="R128" s="1"/>
      <c r="S128" s="1"/>
      <c r="T128" s="1"/>
      <c r="U128" s="1"/>
      <c r="V128" s="1"/>
      <c r="W128" s="1"/>
      <c r="X128" s="1"/>
      <c r="Y128" s="1"/>
      <c r="Z128" s="1"/>
    </row>
    <row r="129" spans="1:26" ht="72" x14ac:dyDescent="0.2">
      <c r="A129" s="18"/>
      <c r="B129" s="18"/>
      <c r="C129" s="31"/>
      <c r="D129" s="29" t="s">
        <v>421</v>
      </c>
      <c r="E129" s="23" t="s">
        <v>5</v>
      </c>
      <c r="F129" s="23" t="s">
        <v>422</v>
      </c>
      <c r="G129" s="15">
        <v>44228</v>
      </c>
      <c r="H129" s="15">
        <v>44561</v>
      </c>
      <c r="I129" s="14" t="s">
        <v>423</v>
      </c>
      <c r="J129" s="14" t="s">
        <v>424</v>
      </c>
      <c r="K129" s="102" t="s">
        <v>938</v>
      </c>
      <c r="L129" s="103" t="s">
        <v>939</v>
      </c>
      <c r="M129" s="17"/>
      <c r="N129" s="17"/>
      <c r="O129" s="17"/>
      <c r="P129" s="17"/>
      <c r="Q129" s="17"/>
      <c r="R129" s="1"/>
      <c r="S129" s="1"/>
      <c r="T129" s="1"/>
      <c r="U129" s="1"/>
      <c r="V129" s="1"/>
      <c r="W129" s="1"/>
      <c r="X129" s="1"/>
      <c r="Y129" s="1"/>
      <c r="Z129" s="1"/>
    </row>
    <row r="130" spans="1:26" ht="324" x14ac:dyDescent="0.2">
      <c r="A130" s="18"/>
      <c r="B130" s="18"/>
      <c r="C130" s="27" t="s">
        <v>25</v>
      </c>
      <c r="D130" s="29" t="s">
        <v>425</v>
      </c>
      <c r="E130" s="23" t="s">
        <v>27</v>
      </c>
      <c r="F130" s="23"/>
      <c r="G130" s="15">
        <v>44200</v>
      </c>
      <c r="H130" s="15">
        <v>44545</v>
      </c>
      <c r="I130" s="14" t="s">
        <v>426</v>
      </c>
      <c r="J130" s="14" t="s">
        <v>427</v>
      </c>
      <c r="K130" s="95" t="s">
        <v>658</v>
      </c>
      <c r="L130" s="14" t="s">
        <v>809</v>
      </c>
      <c r="M130" s="17"/>
      <c r="N130" s="17"/>
      <c r="O130" s="17"/>
      <c r="P130" s="17"/>
      <c r="Q130" s="17"/>
      <c r="R130" s="1"/>
      <c r="S130" s="1"/>
      <c r="T130" s="1"/>
      <c r="U130" s="1"/>
      <c r="V130" s="1"/>
      <c r="W130" s="1"/>
      <c r="X130" s="1"/>
      <c r="Y130" s="1"/>
      <c r="Z130" s="1"/>
    </row>
    <row r="131" spans="1:26" ht="409.5" x14ac:dyDescent="0.2">
      <c r="A131" s="18"/>
      <c r="B131" s="18"/>
      <c r="C131" s="18"/>
      <c r="D131" s="29" t="s">
        <v>428</v>
      </c>
      <c r="E131" s="23" t="s">
        <v>27</v>
      </c>
      <c r="F131" s="23" t="s">
        <v>429</v>
      </c>
      <c r="G131" s="15">
        <v>44200</v>
      </c>
      <c r="H131" s="15">
        <v>44561</v>
      </c>
      <c r="I131" s="45" t="s">
        <v>430</v>
      </c>
      <c r="J131" s="14" t="s">
        <v>431</v>
      </c>
      <c r="K131" s="96" t="s">
        <v>802</v>
      </c>
      <c r="L131" s="17" t="s">
        <v>808</v>
      </c>
      <c r="M131" s="17"/>
      <c r="N131" s="17"/>
      <c r="O131" s="17"/>
      <c r="P131" s="17"/>
      <c r="Q131" s="17"/>
      <c r="R131" s="1"/>
      <c r="S131" s="1"/>
      <c r="T131" s="1"/>
      <c r="U131" s="1"/>
      <c r="V131" s="1"/>
      <c r="W131" s="1"/>
      <c r="X131" s="1"/>
      <c r="Y131" s="1"/>
      <c r="Z131" s="1"/>
    </row>
    <row r="132" spans="1:26" ht="72" customHeight="1" x14ac:dyDescent="0.2">
      <c r="A132" s="18"/>
      <c r="B132" s="18"/>
      <c r="C132" s="18"/>
      <c r="D132" s="36" t="s">
        <v>432</v>
      </c>
      <c r="E132" s="23" t="s">
        <v>13</v>
      </c>
      <c r="F132" s="23"/>
      <c r="G132" s="15">
        <v>44211</v>
      </c>
      <c r="H132" s="15">
        <v>44531</v>
      </c>
      <c r="I132" s="14" t="s">
        <v>433</v>
      </c>
      <c r="J132" s="14" t="s">
        <v>434</v>
      </c>
      <c r="K132" s="102" t="s">
        <v>940</v>
      </c>
      <c r="L132" s="103" t="s">
        <v>941</v>
      </c>
      <c r="M132" s="17"/>
      <c r="N132" s="17"/>
      <c r="O132" s="17"/>
      <c r="P132" s="17"/>
      <c r="Q132" s="17"/>
      <c r="R132" s="1"/>
      <c r="S132" s="1"/>
      <c r="T132" s="1"/>
      <c r="U132" s="1"/>
      <c r="V132" s="1"/>
      <c r="W132" s="1"/>
      <c r="X132" s="1"/>
      <c r="Y132" s="1"/>
      <c r="Z132" s="1"/>
    </row>
    <row r="133" spans="1:26" ht="48" x14ac:dyDescent="0.2">
      <c r="A133" s="18"/>
      <c r="B133" s="18"/>
      <c r="C133" s="18"/>
      <c r="D133" s="21" t="s">
        <v>435</v>
      </c>
      <c r="E133" s="23" t="s">
        <v>4</v>
      </c>
      <c r="F133" s="23"/>
      <c r="G133" s="15">
        <v>44228</v>
      </c>
      <c r="H133" s="15">
        <v>44531</v>
      </c>
      <c r="I133" s="14" t="s">
        <v>468</v>
      </c>
      <c r="J133" s="14" t="s">
        <v>436</v>
      </c>
      <c r="K133" s="98" t="s">
        <v>707</v>
      </c>
      <c r="L133" s="17" t="s">
        <v>807</v>
      </c>
      <c r="M133" s="17"/>
      <c r="N133" s="17"/>
      <c r="O133" s="17"/>
      <c r="P133" s="17"/>
      <c r="Q133" s="17"/>
      <c r="R133" s="1"/>
      <c r="S133" s="1"/>
      <c r="T133" s="1"/>
      <c r="U133" s="1"/>
      <c r="V133" s="1"/>
      <c r="W133" s="1"/>
      <c r="X133" s="1"/>
      <c r="Y133" s="1"/>
      <c r="Z133" s="1"/>
    </row>
    <row r="134" spans="1:26" ht="114" customHeight="1" x14ac:dyDescent="0.2">
      <c r="A134" s="18"/>
      <c r="B134" s="18"/>
      <c r="C134" s="18"/>
      <c r="D134" s="36" t="s">
        <v>437</v>
      </c>
      <c r="E134" s="23" t="s">
        <v>438</v>
      </c>
      <c r="F134" s="23" t="s">
        <v>439</v>
      </c>
      <c r="G134" s="15">
        <v>44211</v>
      </c>
      <c r="H134" s="15">
        <v>44407</v>
      </c>
      <c r="I134" s="14" t="s">
        <v>440</v>
      </c>
      <c r="J134" s="14" t="s">
        <v>441</v>
      </c>
      <c r="K134" s="17" t="s">
        <v>746</v>
      </c>
      <c r="L134" s="17" t="s">
        <v>748</v>
      </c>
      <c r="M134" s="17"/>
      <c r="N134" s="17"/>
      <c r="O134" s="17"/>
      <c r="P134" s="17"/>
      <c r="Q134" s="17"/>
      <c r="R134" s="1"/>
      <c r="S134" s="1"/>
      <c r="T134" s="1"/>
      <c r="U134" s="1"/>
      <c r="V134" s="1"/>
      <c r="W134" s="1"/>
      <c r="X134" s="1"/>
      <c r="Y134" s="1"/>
      <c r="Z134" s="1"/>
    </row>
    <row r="135" spans="1:26" ht="63.75" customHeight="1" x14ac:dyDescent="0.2">
      <c r="A135" s="18"/>
      <c r="B135" s="18"/>
      <c r="C135" s="18"/>
      <c r="D135" s="36" t="s">
        <v>442</v>
      </c>
      <c r="E135" s="23" t="s">
        <v>438</v>
      </c>
      <c r="F135" s="23" t="s">
        <v>439</v>
      </c>
      <c r="G135" s="15">
        <v>44256</v>
      </c>
      <c r="H135" s="15">
        <v>44407</v>
      </c>
      <c r="I135" s="14" t="s">
        <v>443</v>
      </c>
      <c r="J135" s="14" t="s">
        <v>444</v>
      </c>
      <c r="K135" s="17" t="s">
        <v>747</v>
      </c>
      <c r="L135" s="17" t="s">
        <v>749</v>
      </c>
      <c r="M135" s="17"/>
      <c r="N135" s="17"/>
      <c r="O135" s="17"/>
      <c r="P135" s="17"/>
      <c r="Q135" s="17"/>
      <c r="R135" s="1"/>
      <c r="S135" s="1"/>
      <c r="T135" s="1"/>
      <c r="U135" s="1"/>
      <c r="V135" s="1"/>
      <c r="W135" s="1"/>
      <c r="X135" s="1"/>
      <c r="Y135" s="1"/>
      <c r="Z135" s="1"/>
    </row>
    <row r="136" spans="1:26" ht="24" x14ac:dyDescent="0.2">
      <c r="A136" s="31"/>
      <c r="B136" s="31"/>
      <c r="C136" s="31"/>
      <c r="D136" s="36" t="s">
        <v>445</v>
      </c>
      <c r="E136" s="23" t="s">
        <v>438</v>
      </c>
      <c r="F136" s="23" t="s">
        <v>439</v>
      </c>
      <c r="G136" s="15">
        <v>44409</v>
      </c>
      <c r="H136" s="15">
        <v>44561</v>
      </c>
      <c r="I136" s="14" t="s">
        <v>446</v>
      </c>
      <c r="J136" s="14" t="s">
        <v>447</v>
      </c>
      <c r="K136" s="14" t="s">
        <v>446</v>
      </c>
      <c r="L136" s="14" t="s">
        <v>447</v>
      </c>
      <c r="M136" s="17"/>
      <c r="N136" s="17"/>
      <c r="O136" s="17"/>
      <c r="P136" s="17"/>
      <c r="Q136" s="17"/>
      <c r="R136" s="1"/>
      <c r="S136" s="1"/>
      <c r="T136" s="1"/>
      <c r="U136" s="1"/>
      <c r="V136" s="1"/>
      <c r="W136" s="1"/>
      <c r="X136" s="1"/>
      <c r="Y136" s="1"/>
      <c r="Z136" s="1"/>
    </row>
    <row r="137" spans="1:26" ht="15.75" customHeight="1" x14ac:dyDescent="0.25">
      <c r="A137" s="41"/>
      <c r="B137" s="41"/>
      <c r="C137" s="1"/>
      <c r="D137" s="42"/>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41"/>
      <c r="B138" s="41"/>
      <c r="C138" s="1"/>
      <c r="D138" s="42"/>
      <c r="E138" s="1"/>
      <c r="F138" s="1"/>
      <c r="G138" s="43"/>
      <c r="H138" s="43"/>
      <c r="I138" s="1"/>
      <c r="J138" s="1"/>
      <c r="K138" s="1"/>
      <c r="L138" s="1"/>
      <c r="M138" s="1"/>
      <c r="N138" s="1"/>
      <c r="O138" s="1"/>
      <c r="P138" s="1"/>
      <c r="Q138" s="1"/>
      <c r="R138" s="1"/>
      <c r="S138" s="1"/>
      <c r="T138" s="1"/>
      <c r="U138" s="1"/>
      <c r="V138" s="1"/>
      <c r="W138" s="1"/>
      <c r="X138" s="1"/>
      <c r="Y138" s="1"/>
      <c r="Z138" s="1"/>
    </row>
    <row r="139" spans="1:26" ht="15.75" customHeight="1" x14ac:dyDescent="0.25">
      <c r="A139" s="41"/>
      <c r="B139" s="41"/>
      <c r="C139" s="1"/>
      <c r="D139" s="42"/>
      <c r="E139" s="1"/>
      <c r="F139" s="1"/>
      <c r="G139" s="43"/>
      <c r="H139" s="43"/>
      <c r="I139" s="1"/>
      <c r="J139" s="1"/>
      <c r="K139" s="1"/>
      <c r="L139" s="1"/>
      <c r="M139" s="1"/>
      <c r="N139" s="1"/>
      <c r="O139" s="1"/>
      <c r="P139" s="1"/>
      <c r="Q139" s="1"/>
      <c r="R139" s="1"/>
      <c r="S139" s="1"/>
      <c r="T139" s="1"/>
      <c r="U139" s="1"/>
      <c r="V139" s="1"/>
      <c r="W139" s="1"/>
      <c r="X139" s="1"/>
      <c r="Y139" s="1"/>
      <c r="Z139" s="1"/>
    </row>
    <row r="140" spans="1:26" ht="15.75" customHeight="1" x14ac:dyDescent="0.25">
      <c r="A140" s="41"/>
      <c r="B140" s="41"/>
      <c r="C140" s="1"/>
      <c r="D140" s="42"/>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41"/>
      <c r="B141" s="41"/>
      <c r="C141" s="1"/>
      <c r="D141" s="42"/>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41"/>
      <c r="B142" s="41"/>
      <c r="C142" s="1"/>
      <c r="D142" s="42"/>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41"/>
      <c r="B143" s="41"/>
      <c r="C143" s="1"/>
      <c r="D143" s="42"/>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41"/>
      <c r="B144" s="41"/>
      <c r="C144" s="1"/>
      <c r="D144" s="42"/>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41"/>
      <c r="B145" s="41"/>
      <c r="C145" s="1"/>
      <c r="D145" s="42"/>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41"/>
      <c r="B146" s="41"/>
      <c r="C146" s="1"/>
      <c r="D146" s="42"/>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41"/>
      <c r="B147" s="41"/>
      <c r="C147" s="1"/>
      <c r="D147" s="42"/>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41"/>
      <c r="B148" s="41"/>
      <c r="C148" s="1"/>
      <c r="D148" s="42"/>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41"/>
      <c r="B149" s="41"/>
      <c r="C149" s="1"/>
      <c r="D149" s="42"/>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41"/>
      <c r="B150" s="41"/>
      <c r="C150" s="1"/>
      <c r="D150" s="42"/>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41"/>
      <c r="B151" s="41"/>
      <c r="C151" s="1"/>
      <c r="D151" s="42"/>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41"/>
      <c r="B152" s="41"/>
      <c r="C152" s="1"/>
      <c r="D152" s="42"/>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41"/>
      <c r="B153" s="41"/>
      <c r="C153" s="1"/>
      <c r="D153" s="42"/>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41"/>
      <c r="B154" s="41"/>
      <c r="C154" s="1"/>
      <c r="D154" s="42"/>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41"/>
      <c r="B155" s="41"/>
      <c r="C155" s="1"/>
      <c r="D155" s="42"/>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41"/>
      <c r="B156" s="41"/>
      <c r="C156" s="1"/>
      <c r="D156" s="42"/>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41"/>
      <c r="B157" s="41"/>
      <c r="C157" s="1"/>
      <c r="D157" s="42"/>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41"/>
      <c r="B158" s="41"/>
      <c r="C158" s="1"/>
      <c r="D158" s="42"/>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41"/>
      <c r="B159" s="41"/>
      <c r="C159" s="1"/>
      <c r="D159" s="42"/>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41"/>
      <c r="B160" s="41"/>
      <c r="C160" s="1"/>
      <c r="D160" s="42"/>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41"/>
      <c r="B161" s="41"/>
      <c r="C161" s="1"/>
      <c r="D161" s="42"/>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41"/>
      <c r="B162" s="41"/>
      <c r="C162" s="1"/>
      <c r="D162" s="42"/>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41"/>
      <c r="B163" s="41"/>
      <c r="C163" s="1"/>
      <c r="D163" s="42"/>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41"/>
      <c r="B164" s="41"/>
      <c r="C164" s="1"/>
      <c r="D164" s="42"/>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41"/>
      <c r="B165" s="41"/>
      <c r="C165" s="1"/>
      <c r="D165" s="42"/>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41"/>
      <c r="B166" s="41"/>
      <c r="C166" s="1"/>
      <c r="D166" s="42"/>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41"/>
      <c r="B167" s="41"/>
      <c r="C167" s="1"/>
      <c r="D167" s="42"/>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41"/>
      <c r="B168" s="41"/>
      <c r="C168" s="1"/>
      <c r="D168" s="42"/>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41"/>
      <c r="B169" s="41"/>
      <c r="C169" s="1"/>
      <c r="D169" s="42"/>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41"/>
      <c r="B170" s="41"/>
      <c r="C170" s="1"/>
      <c r="D170" s="42"/>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41"/>
      <c r="B171" s="41"/>
      <c r="C171" s="1"/>
      <c r="D171" s="42"/>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41"/>
      <c r="B172" s="41"/>
      <c r="C172" s="1"/>
      <c r="D172" s="42"/>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41"/>
      <c r="B173" s="41"/>
      <c r="C173" s="1"/>
      <c r="D173" s="42"/>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41"/>
      <c r="B174" s="41"/>
      <c r="C174" s="1"/>
      <c r="D174" s="42"/>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41"/>
      <c r="B175" s="41"/>
      <c r="C175" s="1"/>
      <c r="D175" s="42"/>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41"/>
      <c r="B176" s="41"/>
      <c r="C176" s="1"/>
      <c r="D176" s="42"/>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41"/>
      <c r="B177" s="41"/>
      <c r="C177" s="1"/>
      <c r="D177" s="42"/>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41"/>
      <c r="B178" s="41"/>
      <c r="C178" s="1"/>
      <c r="D178" s="42"/>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41"/>
      <c r="B179" s="41"/>
      <c r="C179" s="1"/>
      <c r="D179" s="42"/>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41"/>
      <c r="B180" s="41"/>
      <c r="C180" s="1"/>
      <c r="D180" s="42"/>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41"/>
      <c r="B181" s="41"/>
      <c r="C181" s="1"/>
      <c r="D181" s="42"/>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41"/>
      <c r="B182" s="41"/>
      <c r="C182" s="1"/>
      <c r="D182" s="42"/>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41"/>
      <c r="B183" s="41"/>
      <c r="C183" s="1"/>
      <c r="D183" s="42"/>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41"/>
      <c r="B184" s="41"/>
      <c r="C184" s="1"/>
      <c r="D184" s="42"/>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41"/>
      <c r="B185" s="41"/>
      <c r="C185" s="1"/>
      <c r="D185" s="42"/>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41"/>
      <c r="B186" s="41"/>
      <c r="C186" s="1"/>
      <c r="D186" s="42"/>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41"/>
      <c r="B187" s="41"/>
      <c r="C187" s="1"/>
      <c r="D187" s="42"/>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41"/>
      <c r="B188" s="41"/>
      <c r="C188" s="1"/>
      <c r="D188" s="42"/>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41"/>
      <c r="B189" s="41"/>
      <c r="C189" s="1"/>
      <c r="D189" s="42"/>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41"/>
      <c r="B190" s="41"/>
      <c r="C190" s="1"/>
      <c r="D190" s="42"/>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41"/>
      <c r="B191" s="41"/>
      <c r="C191" s="1"/>
      <c r="D191" s="42"/>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41"/>
      <c r="B192" s="41"/>
      <c r="C192" s="1"/>
      <c r="D192" s="42"/>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41"/>
      <c r="B193" s="41"/>
      <c r="C193" s="1"/>
      <c r="D193" s="42"/>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41"/>
      <c r="B194" s="41"/>
      <c r="C194" s="1"/>
      <c r="D194" s="42"/>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41"/>
      <c r="B195" s="41"/>
      <c r="C195" s="1"/>
      <c r="D195" s="42"/>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41"/>
      <c r="B196" s="41"/>
      <c r="C196" s="1"/>
      <c r="D196" s="42"/>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41"/>
      <c r="B197" s="41"/>
      <c r="C197" s="1"/>
      <c r="D197" s="42"/>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41"/>
      <c r="B198" s="41"/>
      <c r="C198" s="1"/>
      <c r="D198" s="42"/>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41"/>
      <c r="B199" s="41"/>
      <c r="C199" s="1"/>
      <c r="D199" s="42"/>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41"/>
      <c r="B200" s="41"/>
      <c r="C200" s="1"/>
      <c r="D200" s="42"/>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41"/>
      <c r="B201" s="41"/>
      <c r="C201" s="1"/>
      <c r="D201" s="42"/>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41"/>
      <c r="B202" s="41"/>
      <c r="C202" s="1"/>
      <c r="D202" s="42"/>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41"/>
      <c r="B203" s="41"/>
      <c r="C203" s="1"/>
      <c r="D203" s="42"/>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41"/>
      <c r="B204" s="41"/>
      <c r="C204" s="1"/>
      <c r="D204" s="42"/>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41"/>
      <c r="B205" s="41"/>
      <c r="C205" s="1"/>
      <c r="D205" s="42"/>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41"/>
      <c r="B206" s="41"/>
      <c r="C206" s="1"/>
      <c r="D206" s="42"/>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41"/>
      <c r="B207" s="41"/>
      <c r="C207" s="1"/>
      <c r="D207" s="42"/>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41"/>
      <c r="B208" s="41"/>
      <c r="C208" s="1"/>
      <c r="D208" s="42"/>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41"/>
      <c r="B209" s="41"/>
      <c r="C209" s="1"/>
      <c r="D209" s="42"/>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41"/>
      <c r="B210" s="41"/>
      <c r="C210" s="1"/>
      <c r="D210" s="42"/>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41"/>
      <c r="B211" s="41"/>
      <c r="C211" s="1"/>
      <c r="D211" s="42"/>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41"/>
      <c r="B212" s="41"/>
      <c r="C212" s="1"/>
      <c r="D212" s="42"/>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41"/>
      <c r="B213" s="41"/>
      <c r="C213" s="1"/>
      <c r="D213" s="42"/>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41"/>
      <c r="B214" s="41"/>
      <c r="C214" s="1"/>
      <c r="D214" s="42"/>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41"/>
      <c r="B215" s="41"/>
      <c r="C215" s="1"/>
      <c r="D215" s="42"/>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41"/>
      <c r="B216" s="41"/>
      <c r="C216" s="1"/>
      <c r="D216" s="42"/>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41"/>
      <c r="B217" s="41"/>
      <c r="C217" s="1"/>
      <c r="D217" s="42"/>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41"/>
      <c r="B218" s="41"/>
      <c r="C218" s="1"/>
      <c r="D218" s="42"/>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41"/>
      <c r="B219" s="41"/>
      <c r="C219" s="1"/>
      <c r="D219" s="42"/>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41"/>
      <c r="B220" s="41"/>
      <c r="C220" s="1"/>
      <c r="D220" s="42"/>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41"/>
      <c r="B221" s="41"/>
      <c r="C221" s="1"/>
      <c r="D221" s="42"/>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41"/>
      <c r="B222" s="41"/>
      <c r="C222" s="1"/>
      <c r="D222" s="42"/>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41"/>
      <c r="B223" s="41"/>
      <c r="C223" s="1"/>
      <c r="D223" s="42"/>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41"/>
      <c r="B224" s="41"/>
      <c r="C224" s="1"/>
      <c r="D224" s="42"/>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41"/>
      <c r="B225" s="41"/>
      <c r="C225" s="1"/>
      <c r="D225" s="42"/>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41"/>
      <c r="B226" s="41"/>
      <c r="C226" s="1"/>
      <c r="D226" s="42"/>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41"/>
      <c r="B227" s="41"/>
      <c r="C227" s="1"/>
      <c r="D227" s="42"/>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41"/>
      <c r="B228" s="41"/>
      <c r="C228" s="1"/>
      <c r="D228" s="42"/>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41"/>
      <c r="B229" s="41"/>
      <c r="C229" s="1"/>
      <c r="D229" s="42"/>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41"/>
      <c r="B230" s="41"/>
      <c r="C230" s="1"/>
      <c r="D230" s="42"/>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41"/>
      <c r="B231" s="41"/>
      <c r="C231" s="1"/>
      <c r="D231" s="42"/>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41"/>
      <c r="B232" s="41"/>
      <c r="C232" s="1"/>
      <c r="D232" s="42"/>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41"/>
      <c r="B233" s="41"/>
      <c r="C233" s="1"/>
      <c r="D233" s="42"/>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41"/>
      <c r="B234" s="41"/>
      <c r="C234" s="1"/>
      <c r="D234" s="42"/>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41"/>
      <c r="B235" s="41"/>
      <c r="C235" s="1"/>
      <c r="D235" s="42"/>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41"/>
      <c r="B236" s="41"/>
      <c r="C236" s="1"/>
      <c r="D236" s="42"/>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41"/>
      <c r="B237" s="41"/>
      <c r="C237" s="1"/>
      <c r="D237" s="42"/>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41"/>
      <c r="B238" s="41"/>
      <c r="C238" s="1"/>
      <c r="D238" s="42"/>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41"/>
      <c r="B239" s="41"/>
      <c r="C239" s="1"/>
      <c r="D239" s="42"/>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41"/>
      <c r="B240" s="41"/>
      <c r="C240" s="1"/>
      <c r="D240" s="42"/>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41"/>
      <c r="B241" s="41"/>
      <c r="C241" s="1"/>
      <c r="D241" s="42"/>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41"/>
      <c r="B242" s="41"/>
      <c r="C242" s="1"/>
      <c r="D242" s="42"/>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41"/>
      <c r="B243" s="41"/>
      <c r="C243" s="1"/>
      <c r="D243" s="42"/>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41"/>
      <c r="B244" s="41"/>
      <c r="C244" s="1"/>
      <c r="D244" s="42"/>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41"/>
      <c r="B245" s="41"/>
      <c r="C245" s="1"/>
      <c r="D245" s="42"/>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41"/>
      <c r="B246" s="41"/>
      <c r="C246" s="1"/>
      <c r="D246" s="42"/>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41"/>
      <c r="B247" s="41"/>
      <c r="C247" s="1"/>
      <c r="D247" s="42"/>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41"/>
      <c r="B248" s="41"/>
      <c r="C248" s="1"/>
      <c r="D248" s="42"/>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41"/>
      <c r="B249" s="41"/>
      <c r="C249" s="1"/>
      <c r="D249" s="42"/>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41"/>
      <c r="B250" s="41"/>
      <c r="C250" s="1"/>
      <c r="D250" s="42"/>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41"/>
      <c r="B251" s="41"/>
      <c r="C251" s="1"/>
      <c r="D251" s="42"/>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41"/>
      <c r="B252" s="41"/>
      <c r="C252" s="1"/>
      <c r="D252" s="42"/>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41"/>
      <c r="B253" s="41"/>
      <c r="C253" s="1"/>
      <c r="D253" s="42"/>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41"/>
      <c r="B254" s="41"/>
      <c r="C254" s="1"/>
      <c r="D254" s="42"/>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41"/>
      <c r="B255" s="41"/>
      <c r="C255" s="1"/>
      <c r="D255" s="42"/>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41"/>
      <c r="B256" s="41"/>
      <c r="C256" s="1"/>
      <c r="D256" s="42"/>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41"/>
      <c r="B257" s="41"/>
      <c r="C257" s="1"/>
      <c r="D257" s="42"/>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41"/>
      <c r="B258" s="41"/>
      <c r="C258" s="1"/>
      <c r="D258" s="42"/>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41"/>
      <c r="B259" s="41"/>
      <c r="C259" s="1"/>
      <c r="D259" s="42"/>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41"/>
      <c r="B260" s="41"/>
      <c r="C260" s="1"/>
      <c r="D260" s="42"/>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41"/>
      <c r="B261" s="41"/>
      <c r="C261" s="1"/>
      <c r="D261" s="42"/>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41"/>
      <c r="B262" s="41"/>
      <c r="C262" s="1"/>
      <c r="D262" s="42"/>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41"/>
      <c r="B263" s="41"/>
      <c r="C263" s="1"/>
      <c r="D263" s="42"/>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41"/>
      <c r="B264" s="41"/>
      <c r="C264" s="1"/>
      <c r="D264" s="42"/>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41"/>
      <c r="B265" s="41"/>
      <c r="C265" s="1"/>
      <c r="D265" s="42"/>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41"/>
      <c r="B266" s="41"/>
      <c r="C266" s="1"/>
      <c r="D266" s="42"/>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41"/>
      <c r="B267" s="41"/>
      <c r="C267" s="1"/>
      <c r="D267" s="42"/>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41"/>
      <c r="B268" s="41"/>
      <c r="C268" s="1"/>
      <c r="D268" s="42"/>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41"/>
      <c r="B269" s="41"/>
      <c r="C269" s="1"/>
      <c r="D269" s="42"/>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41"/>
      <c r="B270" s="41"/>
      <c r="C270" s="1"/>
      <c r="D270" s="42"/>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41"/>
      <c r="B271" s="41"/>
      <c r="C271" s="1"/>
      <c r="D271" s="42"/>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41"/>
      <c r="B272" s="41"/>
      <c r="C272" s="1"/>
      <c r="D272" s="42"/>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41"/>
      <c r="B273" s="41"/>
      <c r="C273" s="1"/>
      <c r="D273" s="42"/>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41"/>
      <c r="B274" s="41"/>
      <c r="C274" s="1"/>
      <c r="D274" s="42"/>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41"/>
      <c r="B275" s="41"/>
      <c r="C275" s="1"/>
      <c r="D275" s="42"/>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41"/>
      <c r="B276" s="41"/>
      <c r="C276" s="1"/>
      <c r="D276" s="42"/>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41"/>
      <c r="B277" s="41"/>
      <c r="C277" s="1"/>
      <c r="D277" s="42"/>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41"/>
      <c r="B278" s="41"/>
      <c r="C278" s="1"/>
      <c r="D278" s="42"/>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41"/>
      <c r="B279" s="41"/>
      <c r="C279" s="1"/>
      <c r="D279" s="42"/>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41"/>
      <c r="B280" s="41"/>
      <c r="C280" s="1"/>
      <c r="D280" s="42"/>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41"/>
      <c r="B281" s="41"/>
      <c r="C281" s="1"/>
      <c r="D281" s="42"/>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41"/>
      <c r="B282" s="41"/>
      <c r="C282" s="1"/>
      <c r="D282" s="42"/>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41"/>
      <c r="B283" s="41"/>
      <c r="C283" s="1"/>
      <c r="D283" s="42"/>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41"/>
      <c r="B284" s="41"/>
      <c r="C284" s="1"/>
      <c r="D284" s="42"/>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41"/>
      <c r="B285" s="41"/>
      <c r="C285" s="1"/>
      <c r="D285" s="42"/>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41"/>
      <c r="B286" s="41"/>
      <c r="C286" s="1"/>
      <c r="D286" s="42"/>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41"/>
      <c r="B287" s="41"/>
      <c r="C287" s="1"/>
      <c r="D287" s="42"/>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41"/>
      <c r="B288" s="41"/>
      <c r="C288" s="1"/>
      <c r="D288" s="42"/>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41"/>
      <c r="B289" s="41"/>
      <c r="C289" s="1"/>
      <c r="D289" s="42"/>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41"/>
      <c r="B290" s="41"/>
      <c r="C290" s="1"/>
      <c r="D290" s="42"/>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41"/>
      <c r="B291" s="41"/>
      <c r="C291" s="1"/>
      <c r="D291" s="42"/>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41"/>
      <c r="B292" s="41"/>
      <c r="C292" s="1"/>
      <c r="D292" s="42"/>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41"/>
      <c r="B293" s="41"/>
      <c r="C293" s="1"/>
      <c r="D293" s="42"/>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41"/>
      <c r="B294" s="41"/>
      <c r="C294" s="1"/>
      <c r="D294" s="42"/>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41"/>
      <c r="B295" s="41"/>
      <c r="C295" s="1"/>
      <c r="D295" s="42"/>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41"/>
      <c r="B296" s="41"/>
      <c r="C296" s="1"/>
      <c r="D296" s="42"/>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41"/>
      <c r="B297" s="41"/>
      <c r="C297" s="1"/>
      <c r="D297" s="42"/>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41"/>
      <c r="B298" s="41"/>
      <c r="C298" s="1"/>
      <c r="D298" s="42"/>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41"/>
      <c r="B299" s="41"/>
      <c r="C299" s="1"/>
      <c r="D299" s="42"/>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41"/>
      <c r="B300" s="41"/>
      <c r="C300" s="1"/>
      <c r="D300" s="42"/>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41"/>
      <c r="B301" s="41"/>
      <c r="C301" s="1"/>
      <c r="D301" s="42"/>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41"/>
      <c r="B302" s="41"/>
      <c r="C302" s="1"/>
      <c r="D302" s="42"/>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41"/>
      <c r="B303" s="41"/>
      <c r="C303" s="1"/>
      <c r="D303" s="42"/>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41"/>
      <c r="B304" s="41"/>
      <c r="C304" s="1"/>
      <c r="D304" s="42"/>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41"/>
      <c r="B305" s="41"/>
      <c r="C305" s="1"/>
      <c r="D305" s="42"/>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41"/>
      <c r="B306" s="41"/>
      <c r="C306" s="1"/>
      <c r="D306" s="42"/>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41"/>
      <c r="B307" s="41"/>
      <c r="C307" s="1"/>
      <c r="D307" s="42"/>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41"/>
      <c r="B308" s="41"/>
      <c r="C308" s="1"/>
      <c r="D308" s="42"/>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41"/>
      <c r="B309" s="41"/>
      <c r="C309" s="1"/>
      <c r="D309" s="42"/>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41"/>
      <c r="B310" s="41"/>
      <c r="C310" s="1"/>
      <c r="D310" s="42"/>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41"/>
      <c r="B311" s="41"/>
      <c r="C311" s="1"/>
      <c r="D311" s="42"/>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41"/>
      <c r="B312" s="41"/>
      <c r="C312" s="1"/>
      <c r="D312" s="42"/>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41"/>
      <c r="B313" s="41"/>
      <c r="C313" s="1"/>
      <c r="D313" s="42"/>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41"/>
      <c r="B314" s="41"/>
      <c r="C314" s="1"/>
      <c r="D314" s="42"/>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41"/>
      <c r="B315" s="41"/>
      <c r="C315" s="1"/>
      <c r="D315" s="42"/>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41"/>
      <c r="B316" s="41"/>
      <c r="C316" s="1"/>
      <c r="D316" s="42"/>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41"/>
      <c r="B317" s="41"/>
      <c r="C317" s="1"/>
      <c r="D317" s="42"/>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41"/>
      <c r="B318" s="41"/>
      <c r="C318" s="1"/>
      <c r="D318" s="42"/>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41"/>
      <c r="B319" s="41"/>
      <c r="C319" s="1"/>
      <c r="D319" s="42"/>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41"/>
      <c r="B320" s="41"/>
      <c r="C320" s="1"/>
      <c r="D320" s="42"/>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41"/>
      <c r="B321" s="41"/>
      <c r="C321" s="1"/>
      <c r="D321" s="42"/>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41"/>
      <c r="B322" s="41"/>
      <c r="C322" s="1"/>
      <c r="D322" s="42"/>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41"/>
      <c r="B323" s="41"/>
      <c r="C323" s="1"/>
      <c r="D323" s="42"/>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41"/>
      <c r="B324" s="41"/>
      <c r="C324" s="1"/>
      <c r="D324" s="42"/>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41"/>
      <c r="B325" s="41"/>
      <c r="C325" s="1"/>
      <c r="D325" s="42"/>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41"/>
      <c r="B326" s="41"/>
      <c r="C326" s="1"/>
      <c r="D326" s="42"/>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41"/>
      <c r="B327" s="41"/>
      <c r="C327" s="1"/>
      <c r="D327" s="42"/>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41"/>
      <c r="B328" s="41"/>
      <c r="C328" s="1"/>
      <c r="D328" s="42"/>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41"/>
      <c r="B329" s="41"/>
      <c r="C329" s="1"/>
      <c r="D329" s="42"/>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41"/>
      <c r="B330" s="41"/>
      <c r="C330" s="1"/>
      <c r="D330" s="42"/>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41"/>
      <c r="B331" s="41"/>
      <c r="C331" s="1"/>
      <c r="D331" s="42"/>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41"/>
      <c r="B332" s="41"/>
      <c r="C332" s="1"/>
      <c r="D332" s="42"/>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41"/>
      <c r="B333" s="41"/>
      <c r="C333" s="1"/>
      <c r="D333" s="42"/>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41"/>
      <c r="B334" s="41"/>
      <c r="C334" s="1"/>
      <c r="D334" s="42"/>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41"/>
      <c r="B335" s="41"/>
      <c r="C335" s="1"/>
      <c r="D335" s="42"/>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41"/>
      <c r="B336" s="41"/>
      <c r="C336" s="1"/>
      <c r="D336" s="42"/>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41"/>
      <c r="B337" s="41"/>
      <c r="C337" s="1"/>
      <c r="D337" s="42"/>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41"/>
      <c r="B338" s="41"/>
      <c r="C338" s="1"/>
      <c r="D338" s="42"/>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41"/>
      <c r="B339" s="41"/>
      <c r="C339" s="1"/>
      <c r="D339" s="42"/>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41"/>
      <c r="B340" s="41"/>
      <c r="C340" s="1"/>
      <c r="D340" s="42"/>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41"/>
      <c r="B341" s="41"/>
      <c r="C341" s="1"/>
      <c r="D341" s="42"/>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41"/>
      <c r="B342" s="41"/>
      <c r="C342" s="1"/>
      <c r="D342" s="42"/>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41"/>
      <c r="B343" s="41"/>
      <c r="C343" s="1"/>
      <c r="D343" s="42"/>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41"/>
      <c r="B344" s="41"/>
      <c r="C344" s="1"/>
      <c r="D344" s="42"/>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41"/>
      <c r="B345" s="41"/>
      <c r="C345" s="1"/>
      <c r="D345" s="42"/>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41"/>
      <c r="B346" s="41"/>
      <c r="C346" s="1"/>
      <c r="D346" s="42"/>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41"/>
      <c r="B347" s="41"/>
      <c r="C347" s="1"/>
      <c r="D347" s="42"/>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41"/>
      <c r="B348" s="41"/>
      <c r="C348" s="1"/>
      <c r="D348" s="42"/>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41"/>
      <c r="B349" s="41"/>
      <c r="C349" s="1"/>
      <c r="D349" s="42"/>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41"/>
      <c r="B350" s="41"/>
      <c r="C350" s="1"/>
      <c r="D350" s="42"/>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41"/>
      <c r="B351" s="41"/>
      <c r="C351" s="1"/>
      <c r="D351" s="42"/>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41"/>
      <c r="B352" s="41"/>
      <c r="C352" s="1"/>
      <c r="D352" s="42"/>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41"/>
      <c r="B353" s="41"/>
      <c r="C353" s="1"/>
      <c r="D353" s="42"/>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41"/>
      <c r="B354" s="41"/>
      <c r="C354" s="1"/>
      <c r="D354" s="42"/>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41"/>
      <c r="B355" s="41"/>
      <c r="C355" s="1"/>
      <c r="D355" s="42"/>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41"/>
      <c r="B356" s="41"/>
      <c r="C356" s="1"/>
      <c r="D356" s="42"/>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41"/>
      <c r="B357" s="41"/>
      <c r="C357" s="1"/>
      <c r="D357" s="42"/>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41"/>
      <c r="B358" s="41"/>
      <c r="C358" s="1"/>
      <c r="D358" s="42"/>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41"/>
      <c r="B359" s="41"/>
      <c r="C359" s="1"/>
      <c r="D359" s="42"/>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41"/>
      <c r="B360" s="41"/>
      <c r="C360" s="1"/>
      <c r="D360" s="42"/>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41"/>
      <c r="B361" s="41"/>
      <c r="C361" s="1"/>
      <c r="D361" s="42"/>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41"/>
      <c r="B362" s="41"/>
      <c r="C362" s="1"/>
      <c r="D362" s="42"/>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41"/>
      <c r="B363" s="41"/>
      <c r="C363" s="1"/>
      <c r="D363" s="42"/>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41"/>
      <c r="B364" s="41"/>
      <c r="C364" s="1"/>
      <c r="D364" s="42"/>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41"/>
      <c r="B365" s="41"/>
      <c r="C365" s="1"/>
      <c r="D365" s="42"/>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41"/>
      <c r="B366" s="41"/>
      <c r="C366" s="1"/>
      <c r="D366" s="42"/>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41"/>
      <c r="B367" s="41"/>
      <c r="C367" s="1"/>
      <c r="D367" s="42"/>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41"/>
      <c r="B368" s="41"/>
      <c r="C368" s="1"/>
      <c r="D368" s="42"/>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41"/>
      <c r="B369" s="41"/>
      <c r="C369" s="1"/>
      <c r="D369" s="42"/>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41"/>
      <c r="B370" s="41"/>
      <c r="C370" s="1"/>
      <c r="D370" s="42"/>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41"/>
      <c r="B371" s="41"/>
      <c r="C371" s="1"/>
      <c r="D371" s="42"/>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41"/>
      <c r="B372" s="41"/>
      <c r="C372" s="1"/>
      <c r="D372" s="42"/>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41"/>
      <c r="B373" s="41"/>
      <c r="C373" s="1"/>
      <c r="D373" s="42"/>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41"/>
      <c r="B374" s="41"/>
      <c r="C374" s="1"/>
      <c r="D374" s="42"/>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41"/>
      <c r="B375" s="41"/>
      <c r="C375" s="1"/>
      <c r="D375" s="42"/>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41"/>
      <c r="B376" s="41"/>
      <c r="C376" s="1"/>
      <c r="D376" s="42"/>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41"/>
      <c r="B377" s="41"/>
      <c r="C377" s="1"/>
      <c r="D377" s="42"/>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41"/>
      <c r="B378" s="41"/>
      <c r="C378" s="1"/>
      <c r="D378" s="42"/>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41"/>
      <c r="B379" s="41"/>
      <c r="C379" s="1"/>
      <c r="D379" s="42"/>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41"/>
      <c r="B380" s="41"/>
      <c r="C380" s="1"/>
      <c r="D380" s="42"/>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41"/>
      <c r="B381" s="41"/>
      <c r="C381" s="1"/>
      <c r="D381" s="42"/>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41"/>
      <c r="B382" s="41"/>
      <c r="C382" s="1"/>
      <c r="D382" s="42"/>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41"/>
      <c r="B383" s="41"/>
      <c r="C383" s="1"/>
      <c r="D383" s="42"/>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41"/>
      <c r="B384" s="41"/>
      <c r="C384" s="1"/>
      <c r="D384" s="42"/>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41"/>
      <c r="B385" s="41"/>
      <c r="C385" s="1"/>
      <c r="D385" s="42"/>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41"/>
      <c r="B386" s="41"/>
      <c r="C386" s="1"/>
      <c r="D386" s="42"/>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41"/>
      <c r="B387" s="41"/>
      <c r="C387" s="1"/>
      <c r="D387" s="42"/>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41"/>
      <c r="B388" s="41"/>
      <c r="C388" s="1"/>
      <c r="D388" s="42"/>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41"/>
      <c r="B389" s="41"/>
      <c r="C389" s="1"/>
      <c r="D389" s="42"/>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41"/>
      <c r="B390" s="41"/>
      <c r="C390" s="1"/>
      <c r="D390" s="42"/>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41"/>
      <c r="B391" s="41"/>
      <c r="C391" s="1"/>
      <c r="D391" s="42"/>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41"/>
      <c r="B392" s="41"/>
      <c r="C392" s="1"/>
      <c r="D392" s="42"/>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41"/>
      <c r="B393" s="41"/>
      <c r="C393" s="1"/>
      <c r="D393" s="42"/>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41"/>
      <c r="B394" s="41"/>
      <c r="C394" s="1"/>
      <c r="D394" s="42"/>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41"/>
      <c r="B395" s="41"/>
      <c r="C395" s="1"/>
      <c r="D395" s="42"/>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41"/>
      <c r="B396" s="41"/>
      <c r="C396" s="1"/>
      <c r="D396" s="42"/>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41"/>
      <c r="B397" s="41"/>
      <c r="C397" s="1"/>
      <c r="D397" s="42"/>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41"/>
      <c r="B398" s="41"/>
      <c r="C398" s="1"/>
      <c r="D398" s="42"/>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41"/>
      <c r="B399" s="41"/>
      <c r="C399" s="1"/>
      <c r="D399" s="42"/>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41"/>
      <c r="B400" s="41"/>
      <c r="C400" s="1"/>
      <c r="D400" s="42"/>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41"/>
      <c r="B401" s="41"/>
      <c r="C401" s="1"/>
      <c r="D401" s="42"/>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41"/>
      <c r="B402" s="41"/>
      <c r="C402" s="1"/>
      <c r="D402" s="42"/>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41"/>
      <c r="B403" s="41"/>
      <c r="C403" s="1"/>
      <c r="D403" s="42"/>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41"/>
      <c r="B404" s="41"/>
      <c r="C404" s="1"/>
      <c r="D404" s="42"/>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41"/>
      <c r="B405" s="41"/>
      <c r="C405" s="1"/>
      <c r="D405" s="42"/>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41"/>
      <c r="B406" s="41"/>
      <c r="C406" s="1"/>
      <c r="D406" s="42"/>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41"/>
      <c r="B407" s="41"/>
      <c r="C407" s="1"/>
      <c r="D407" s="42"/>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41"/>
      <c r="B408" s="41"/>
      <c r="C408" s="1"/>
      <c r="D408" s="42"/>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41"/>
      <c r="B409" s="41"/>
      <c r="C409" s="1"/>
      <c r="D409" s="42"/>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41"/>
      <c r="B410" s="41"/>
      <c r="C410" s="1"/>
      <c r="D410" s="42"/>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41"/>
      <c r="B411" s="41"/>
      <c r="C411" s="1"/>
      <c r="D411" s="42"/>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41"/>
      <c r="B412" s="41"/>
      <c r="C412" s="1"/>
      <c r="D412" s="42"/>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41"/>
      <c r="B413" s="41"/>
      <c r="C413" s="1"/>
      <c r="D413" s="42"/>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41"/>
      <c r="B414" s="41"/>
      <c r="C414" s="1"/>
      <c r="D414" s="42"/>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41"/>
      <c r="B415" s="41"/>
      <c r="C415" s="1"/>
      <c r="D415" s="42"/>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41"/>
      <c r="B416" s="41"/>
      <c r="C416" s="1"/>
      <c r="D416" s="42"/>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41"/>
      <c r="B417" s="41"/>
      <c r="C417" s="1"/>
      <c r="D417" s="42"/>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41"/>
      <c r="B418" s="41"/>
      <c r="C418" s="1"/>
      <c r="D418" s="42"/>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41"/>
      <c r="B419" s="41"/>
      <c r="C419" s="1"/>
      <c r="D419" s="42"/>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41"/>
      <c r="B420" s="41"/>
      <c r="C420" s="1"/>
      <c r="D420" s="42"/>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41"/>
      <c r="B421" s="41"/>
      <c r="C421" s="1"/>
      <c r="D421" s="42"/>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41"/>
      <c r="B422" s="41"/>
      <c r="C422" s="1"/>
      <c r="D422" s="42"/>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41"/>
      <c r="B423" s="41"/>
      <c r="C423" s="1"/>
      <c r="D423" s="42"/>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41"/>
      <c r="B424" s="41"/>
      <c r="C424" s="1"/>
      <c r="D424" s="42"/>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41"/>
      <c r="B425" s="41"/>
      <c r="C425" s="1"/>
      <c r="D425" s="42"/>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41"/>
      <c r="B426" s="41"/>
      <c r="C426" s="1"/>
      <c r="D426" s="42"/>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41"/>
      <c r="B427" s="41"/>
      <c r="C427" s="1"/>
      <c r="D427" s="42"/>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41"/>
      <c r="B428" s="41"/>
      <c r="C428" s="1"/>
      <c r="D428" s="42"/>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41"/>
      <c r="B429" s="41"/>
      <c r="C429" s="1"/>
      <c r="D429" s="42"/>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41"/>
      <c r="B430" s="41"/>
      <c r="C430" s="1"/>
      <c r="D430" s="42"/>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41"/>
      <c r="B431" s="41"/>
      <c r="C431" s="1"/>
      <c r="D431" s="42"/>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41"/>
      <c r="B432" s="41"/>
      <c r="C432" s="1"/>
      <c r="D432" s="42"/>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41"/>
      <c r="B433" s="41"/>
      <c r="C433" s="1"/>
      <c r="D433" s="42"/>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41"/>
      <c r="B434" s="41"/>
      <c r="C434" s="1"/>
      <c r="D434" s="42"/>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41"/>
      <c r="B435" s="41"/>
      <c r="C435" s="1"/>
      <c r="D435" s="42"/>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41"/>
      <c r="B436" s="41"/>
      <c r="C436" s="1"/>
      <c r="D436" s="42"/>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41"/>
      <c r="B437" s="41"/>
      <c r="C437" s="1"/>
      <c r="D437" s="42"/>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41"/>
      <c r="B438" s="41"/>
      <c r="C438" s="1"/>
      <c r="D438" s="42"/>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41"/>
      <c r="B439" s="41"/>
      <c r="C439" s="1"/>
      <c r="D439" s="42"/>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41"/>
      <c r="B440" s="41"/>
      <c r="C440" s="1"/>
      <c r="D440" s="42"/>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41"/>
      <c r="B441" s="41"/>
      <c r="C441" s="1"/>
      <c r="D441" s="42"/>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41"/>
      <c r="B442" s="41"/>
      <c r="C442" s="1"/>
      <c r="D442" s="42"/>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41"/>
      <c r="B443" s="41"/>
      <c r="C443" s="1"/>
      <c r="D443" s="42"/>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41"/>
      <c r="B444" s="41"/>
      <c r="C444" s="1"/>
      <c r="D444" s="42"/>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41"/>
      <c r="B445" s="41"/>
      <c r="C445" s="1"/>
      <c r="D445" s="42"/>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41"/>
      <c r="B446" s="41"/>
      <c r="C446" s="1"/>
      <c r="D446" s="42"/>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41"/>
      <c r="B447" s="41"/>
      <c r="C447" s="1"/>
      <c r="D447" s="42"/>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41"/>
      <c r="B448" s="41"/>
      <c r="C448" s="1"/>
      <c r="D448" s="42"/>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41"/>
      <c r="B449" s="41"/>
      <c r="C449" s="1"/>
      <c r="D449" s="42"/>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41"/>
      <c r="B450" s="41"/>
      <c r="C450" s="1"/>
      <c r="D450" s="42"/>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41"/>
      <c r="B451" s="41"/>
      <c r="C451" s="1"/>
      <c r="D451" s="42"/>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41"/>
      <c r="B452" s="41"/>
      <c r="C452" s="1"/>
      <c r="D452" s="42"/>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41"/>
      <c r="B453" s="41"/>
      <c r="C453" s="1"/>
      <c r="D453" s="42"/>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41"/>
      <c r="B454" s="41"/>
      <c r="C454" s="1"/>
      <c r="D454" s="42"/>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41"/>
      <c r="B455" s="41"/>
      <c r="C455" s="1"/>
      <c r="D455" s="42"/>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41"/>
      <c r="B456" s="41"/>
      <c r="C456" s="1"/>
      <c r="D456" s="42"/>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41"/>
      <c r="B457" s="41"/>
      <c r="C457" s="1"/>
      <c r="D457" s="42"/>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41"/>
      <c r="B458" s="41"/>
      <c r="C458" s="1"/>
      <c r="D458" s="42"/>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41"/>
      <c r="B459" s="41"/>
      <c r="C459" s="1"/>
      <c r="D459" s="42"/>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41"/>
      <c r="B460" s="41"/>
      <c r="C460" s="1"/>
      <c r="D460" s="42"/>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41"/>
      <c r="B461" s="41"/>
      <c r="C461" s="1"/>
      <c r="D461" s="42"/>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41"/>
      <c r="B462" s="41"/>
      <c r="C462" s="1"/>
      <c r="D462" s="42"/>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41"/>
      <c r="B463" s="41"/>
      <c r="C463" s="1"/>
      <c r="D463" s="42"/>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41"/>
      <c r="B464" s="41"/>
      <c r="C464" s="1"/>
      <c r="D464" s="42"/>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41"/>
      <c r="B465" s="41"/>
      <c r="C465" s="1"/>
      <c r="D465" s="42"/>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41"/>
      <c r="B466" s="41"/>
      <c r="C466" s="1"/>
      <c r="D466" s="42"/>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41"/>
      <c r="B467" s="41"/>
      <c r="C467" s="1"/>
      <c r="D467" s="42"/>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41"/>
      <c r="B468" s="41"/>
      <c r="C468" s="1"/>
      <c r="D468" s="42"/>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41"/>
      <c r="B469" s="41"/>
      <c r="C469" s="1"/>
      <c r="D469" s="42"/>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41"/>
      <c r="B470" s="41"/>
      <c r="C470" s="1"/>
      <c r="D470" s="42"/>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41"/>
      <c r="B471" s="41"/>
      <c r="C471" s="1"/>
      <c r="D471" s="42"/>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41"/>
      <c r="B472" s="41"/>
      <c r="C472" s="1"/>
      <c r="D472" s="42"/>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41"/>
      <c r="B473" s="41"/>
      <c r="C473" s="1"/>
      <c r="D473" s="42"/>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41"/>
      <c r="B474" s="41"/>
      <c r="C474" s="1"/>
      <c r="D474" s="42"/>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41"/>
      <c r="B475" s="41"/>
      <c r="C475" s="1"/>
      <c r="D475" s="42"/>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41"/>
      <c r="B476" s="41"/>
      <c r="C476" s="1"/>
      <c r="D476" s="42"/>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41"/>
      <c r="B477" s="41"/>
      <c r="C477" s="1"/>
      <c r="D477" s="42"/>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41"/>
      <c r="B478" s="41"/>
      <c r="C478" s="1"/>
      <c r="D478" s="42"/>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41"/>
      <c r="B479" s="41"/>
      <c r="C479" s="1"/>
      <c r="D479" s="42"/>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41"/>
      <c r="B480" s="41"/>
      <c r="C480" s="1"/>
      <c r="D480" s="42"/>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41"/>
      <c r="B481" s="41"/>
      <c r="C481" s="1"/>
      <c r="D481" s="42"/>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41"/>
      <c r="B482" s="41"/>
      <c r="C482" s="1"/>
      <c r="D482" s="42"/>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41"/>
      <c r="B483" s="41"/>
      <c r="C483" s="1"/>
      <c r="D483" s="42"/>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41"/>
      <c r="B484" s="41"/>
      <c r="C484" s="1"/>
      <c r="D484" s="42"/>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41"/>
      <c r="B485" s="41"/>
      <c r="C485" s="1"/>
      <c r="D485" s="42"/>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41"/>
      <c r="B486" s="41"/>
      <c r="C486" s="1"/>
      <c r="D486" s="42"/>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41"/>
      <c r="B487" s="41"/>
      <c r="C487" s="1"/>
      <c r="D487" s="42"/>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41"/>
      <c r="B488" s="41"/>
      <c r="C488" s="1"/>
      <c r="D488" s="42"/>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41"/>
      <c r="B489" s="41"/>
      <c r="C489" s="1"/>
      <c r="D489" s="42"/>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41"/>
      <c r="B490" s="41"/>
      <c r="C490" s="1"/>
      <c r="D490" s="42"/>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41"/>
      <c r="B491" s="41"/>
      <c r="C491" s="1"/>
      <c r="D491" s="42"/>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41"/>
      <c r="B492" s="41"/>
      <c r="C492" s="1"/>
      <c r="D492" s="42"/>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41"/>
      <c r="B493" s="41"/>
      <c r="C493" s="1"/>
      <c r="D493" s="42"/>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41"/>
      <c r="B494" s="41"/>
      <c r="C494" s="1"/>
      <c r="D494" s="42"/>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41"/>
      <c r="B495" s="41"/>
      <c r="C495" s="1"/>
      <c r="D495" s="42"/>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41"/>
      <c r="B496" s="41"/>
      <c r="C496" s="1"/>
      <c r="D496" s="42"/>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41"/>
      <c r="B497" s="41"/>
      <c r="C497" s="1"/>
      <c r="D497" s="42"/>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41"/>
      <c r="B498" s="41"/>
      <c r="C498" s="1"/>
      <c r="D498" s="42"/>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41"/>
      <c r="B499" s="41"/>
      <c r="C499" s="1"/>
      <c r="D499" s="42"/>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41"/>
      <c r="B500" s="41"/>
      <c r="C500" s="1"/>
      <c r="D500" s="42"/>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41"/>
      <c r="B501" s="41"/>
      <c r="C501" s="1"/>
      <c r="D501" s="42"/>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41"/>
      <c r="B502" s="41"/>
      <c r="C502" s="1"/>
      <c r="D502" s="42"/>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41"/>
      <c r="B503" s="41"/>
      <c r="C503" s="1"/>
      <c r="D503" s="42"/>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41"/>
      <c r="B504" s="41"/>
      <c r="C504" s="1"/>
      <c r="D504" s="42"/>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41"/>
      <c r="B505" s="41"/>
      <c r="C505" s="1"/>
      <c r="D505" s="42"/>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41"/>
      <c r="B506" s="41"/>
      <c r="C506" s="1"/>
      <c r="D506" s="42"/>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41"/>
      <c r="B507" s="41"/>
      <c r="C507" s="1"/>
      <c r="D507" s="42"/>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41"/>
      <c r="B508" s="41"/>
      <c r="C508" s="1"/>
      <c r="D508" s="42"/>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41"/>
      <c r="B509" s="41"/>
      <c r="C509" s="1"/>
      <c r="D509" s="42"/>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41"/>
      <c r="B510" s="41"/>
      <c r="C510" s="1"/>
      <c r="D510" s="42"/>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41"/>
      <c r="B511" s="41"/>
      <c r="C511" s="1"/>
      <c r="D511" s="42"/>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41"/>
      <c r="B512" s="41"/>
      <c r="C512" s="1"/>
      <c r="D512" s="42"/>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41"/>
      <c r="B513" s="41"/>
      <c r="C513" s="1"/>
      <c r="D513" s="42"/>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41"/>
      <c r="B514" s="41"/>
      <c r="C514" s="1"/>
      <c r="D514" s="42"/>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41"/>
      <c r="B515" s="41"/>
      <c r="C515" s="1"/>
      <c r="D515" s="42"/>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41"/>
      <c r="B516" s="41"/>
      <c r="C516" s="1"/>
      <c r="D516" s="42"/>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41"/>
      <c r="B517" s="41"/>
      <c r="C517" s="1"/>
      <c r="D517" s="42"/>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41"/>
      <c r="B518" s="41"/>
      <c r="C518" s="1"/>
      <c r="D518" s="42"/>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41"/>
      <c r="B519" s="41"/>
      <c r="C519" s="1"/>
      <c r="D519" s="42"/>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41"/>
      <c r="B520" s="41"/>
      <c r="C520" s="1"/>
      <c r="D520" s="42"/>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41"/>
      <c r="B521" s="41"/>
      <c r="C521" s="1"/>
      <c r="D521" s="42"/>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41"/>
      <c r="B522" s="41"/>
      <c r="C522" s="1"/>
      <c r="D522" s="42"/>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41"/>
      <c r="B523" s="41"/>
      <c r="C523" s="1"/>
      <c r="D523" s="42"/>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41"/>
      <c r="B524" s="41"/>
      <c r="C524" s="1"/>
      <c r="D524" s="42"/>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41"/>
      <c r="B525" s="41"/>
      <c r="C525" s="1"/>
      <c r="D525" s="42"/>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41"/>
      <c r="B526" s="41"/>
      <c r="C526" s="1"/>
      <c r="D526" s="42"/>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41"/>
      <c r="B527" s="41"/>
      <c r="C527" s="1"/>
      <c r="D527" s="42"/>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41"/>
      <c r="B528" s="41"/>
      <c r="C528" s="1"/>
      <c r="D528" s="42"/>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41"/>
      <c r="B529" s="41"/>
      <c r="C529" s="1"/>
      <c r="D529" s="42"/>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41"/>
      <c r="B530" s="41"/>
      <c r="C530" s="1"/>
      <c r="D530" s="42"/>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41"/>
      <c r="B531" s="41"/>
      <c r="C531" s="1"/>
      <c r="D531" s="42"/>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41"/>
      <c r="B532" s="41"/>
      <c r="C532" s="1"/>
      <c r="D532" s="42"/>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41"/>
      <c r="B533" s="41"/>
      <c r="C533" s="1"/>
      <c r="D533" s="42"/>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41"/>
      <c r="B534" s="41"/>
      <c r="C534" s="1"/>
      <c r="D534" s="42"/>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41"/>
      <c r="B535" s="41"/>
      <c r="C535" s="1"/>
      <c r="D535" s="42"/>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41"/>
      <c r="B536" s="41"/>
      <c r="C536" s="1"/>
      <c r="D536" s="42"/>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41"/>
      <c r="B537" s="41"/>
      <c r="C537" s="1"/>
      <c r="D537" s="42"/>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41"/>
      <c r="B538" s="41"/>
      <c r="C538" s="1"/>
      <c r="D538" s="42"/>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41"/>
      <c r="B539" s="41"/>
      <c r="C539" s="1"/>
      <c r="D539" s="42"/>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41"/>
      <c r="B540" s="41"/>
      <c r="C540" s="1"/>
      <c r="D540" s="42"/>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41"/>
      <c r="B541" s="41"/>
      <c r="C541" s="1"/>
      <c r="D541" s="42"/>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41"/>
      <c r="B542" s="41"/>
      <c r="C542" s="1"/>
      <c r="D542" s="42"/>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41"/>
      <c r="B543" s="41"/>
      <c r="C543" s="1"/>
      <c r="D543" s="42"/>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41"/>
      <c r="B544" s="41"/>
      <c r="C544" s="1"/>
      <c r="D544" s="42"/>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41"/>
      <c r="B545" s="41"/>
      <c r="C545" s="1"/>
      <c r="D545" s="42"/>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41"/>
      <c r="B546" s="41"/>
      <c r="C546" s="1"/>
      <c r="D546" s="42"/>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41"/>
      <c r="B547" s="41"/>
      <c r="C547" s="1"/>
      <c r="D547" s="42"/>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41"/>
      <c r="B548" s="41"/>
      <c r="C548" s="1"/>
      <c r="D548" s="42"/>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41"/>
      <c r="B549" s="41"/>
      <c r="C549" s="1"/>
      <c r="D549" s="42"/>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41"/>
      <c r="B550" s="41"/>
      <c r="C550" s="1"/>
      <c r="D550" s="42"/>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41"/>
      <c r="B551" s="41"/>
      <c r="C551" s="1"/>
      <c r="D551" s="42"/>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41"/>
      <c r="B552" s="41"/>
      <c r="C552" s="1"/>
      <c r="D552" s="42"/>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41"/>
      <c r="B553" s="41"/>
      <c r="C553" s="1"/>
      <c r="D553" s="42"/>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41"/>
      <c r="B554" s="41"/>
      <c r="C554" s="1"/>
      <c r="D554" s="42"/>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41"/>
      <c r="B555" s="41"/>
      <c r="C555" s="1"/>
      <c r="D555" s="42"/>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41"/>
      <c r="B556" s="41"/>
      <c r="C556" s="1"/>
      <c r="D556" s="42"/>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41"/>
      <c r="B557" s="41"/>
      <c r="C557" s="1"/>
      <c r="D557" s="42"/>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41"/>
      <c r="B558" s="41"/>
      <c r="C558" s="1"/>
      <c r="D558" s="42"/>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41"/>
      <c r="B559" s="41"/>
      <c r="C559" s="1"/>
      <c r="D559" s="42"/>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41"/>
      <c r="B560" s="41"/>
      <c r="C560" s="1"/>
      <c r="D560" s="42"/>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41"/>
      <c r="B561" s="41"/>
      <c r="C561" s="1"/>
      <c r="D561" s="42"/>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41"/>
      <c r="B562" s="41"/>
      <c r="C562" s="1"/>
      <c r="D562" s="42"/>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41"/>
      <c r="B563" s="41"/>
      <c r="C563" s="1"/>
      <c r="D563" s="42"/>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41"/>
      <c r="B564" s="41"/>
      <c r="C564" s="1"/>
      <c r="D564" s="42"/>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41"/>
      <c r="B565" s="41"/>
      <c r="C565" s="1"/>
      <c r="D565" s="42"/>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41"/>
      <c r="B566" s="41"/>
      <c r="C566" s="1"/>
      <c r="D566" s="42"/>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41"/>
      <c r="B567" s="41"/>
      <c r="C567" s="1"/>
      <c r="D567" s="42"/>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41"/>
      <c r="B568" s="41"/>
      <c r="C568" s="1"/>
      <c r="D568" s="42"/>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41"/>
      <c r="B569" s="41"/>
      <c r="C569" s="1"/>
      <c r="D569" s="42"/>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41"/>
      <c r="B570" s="41"/>
      <c r="C570" s="1"/>
      <c r="D570" s="42"/>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41"/>
      <c r="B571" s="41"/>
      <c r="C571" s="1"/>
      <c r="D571" s="42"/>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41"/>
      <c r="B572" s="41"/>
      <c r="C572" s="1"/>
      <c r="D572" s="42"/>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41"/>
      <c r="B573" s="41"/>
      <c r="C573" s="1"/>
      <c r="D573" s="42"/>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41"/>
      <c r="B574" s="41"/>
      <c r="C574" s="1"/>
      <c r="D574" s="42"/>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41"/>
      <c r="B575" s="41"/>
      <c r="C575" s="1"/>
      <c r="D575" s="42"/>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41"/>
      <c r="B576" s="41"/>
      <c r="C576" s="1"/>
      <c r="D576" s="42"/>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41"/>
      <c r="B577" s="41"/>
      <c r="C577" s="1"/>
      <c r="D577" s="42"/>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41"/>
      <c r="B578" s="41"/>
      <c r="C578" s="1"/>
      <c r="D578" s="42"/>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41"/>
      <c r="B579" s="41"/>
      <c r="C579" s="1"/>
      <c r="D579" s="42"/>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41"/>
      <c r="B580" s="41"/>
      <c r="C580" s="1"/>
      <c r="D580" s="42"/>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41"/>
      <c r="B581" s="41"/>
      <c r="C581" s="1"/>
      <c r="D581" s="42"/>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41"/>
      <c r="B582" s="41"/>
      <c r="C582" s="1"/>
      <c r="D582" s="42"/>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41"/>
      <c r="B583" s="41"/>
      <c r="C583" s="1"/>
      <c r="D583" s="42"/>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41"/>
      <c r="B584" s="41"/>
      <c r="C584" s="1"/>
      <c r="D584" s="42"/>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41"/>
      <c r="B585" s="41"/>
      <c r="C585" s="1"/>
      <c r="D585" s="42"/>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41"/>
      <c r="B586" s="41"/>
      <c r="C586" s="1"/>
      <c r="D586" s="42"/>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41"/>
      <c r="B587" s="41"/>
      <c r="C587" s="1"/>
      <c r="D587" s="42"/>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41"/>
      <c r="B588" s="41"/>
      <c r="C588" s="1"/>
      <c r="D588" s="42"/>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41"/>
      <c r="B589" s="41"/>
      <c r="C589" s="1"/>
      <c r="D589" s="42"/>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41"/>
      <c r="B590" s="41"/>
      <c r="C590" s="1"/>
      <c r="D590" s="42"/>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41"/>
      <c r="B591" s="41"/>
      <c r="C591" s="1"/>
      <c r="D591" s="42"/>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41"/>
      <c r="B592" s="41"/>
      <c r="C592" s="1"/>
      <c r="D592" s="42"/>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41"/>
      <c r="B593" s="41"/>
      <c r="C593" s="1"/>
      <c r="D593" s="42"/>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41"/>
      <c r="B594" s="41"/>
      <c r="C594" s="1"/>
      <c r="D594" s="42"/>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41"/>
      <c r="B595" s="41"/>
      <c r="C595" s="1"/>
      <c r="D595" s="42"/>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41"/>
      <c r="B596" s="41"/>
      <c r="C596" s="1"/>
      <c r="D596" s="42"/>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41"/>
      <c r="B597" s="41"/>
      <c r="C597" s="1"/>
      <c r="D597" s="42"/>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41"/>
      <c r="B598" s="41"/>
      <c r="C598" s="1"/>
      <c r="D598" s="42"/>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41"/>
      <c r="B599" s="41"/>
      <c r="C599" s="1"/>
      <c r="D599" s="42"/>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41"/>
      <c r="B600" s="41"/>
      <c r="C600" s="1"/>
      <c r="D600" s="42"/>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41"/>
      <c r="B601" s="41"/>
      <c r="C601" s="1"/>
      <c r="D601" s="42"/>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41"/>
      <c r="B602" s="41"/>
      <c r="C602" s="1"/>
      <c r="D602" s="42"/>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41"/>
      <c r="B603" s="41"/>
      <c r="C603" s="1"/>
      <c r="D603" s="42"/>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41"/>
      <c r="B604" s="41"/>
      <c r="C604" s="1"/>
      <c r="D604" s="42"/>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41"/>
      <c r="B605" s="41"/>
      <c r="C605" s="1"/>
      <c r="D605" s="42"/>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41"/>
      <c r="B606" s="41"/>
      <c r="C606" s="1"/>
      <c r="D606" s="42"/>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41"/>
      <c r="B607" s="41"/>
      <c r="C607" s="1"/>
      <c r="D607" s="42"/>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41"/>
      <c r="B608" s="41"/>
      <c r="C608" s="1"/>
      <c r="D608" s="42"/>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41"/>
      <c r="B609" s="41"/>
      <c r="C609" s="1"/>
      <c r="D609" s="42"/>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41"/>
      <c r="B610" s="41"/>
      <c r="C610" s="1"/>
      <c r="D610" s="42"/>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41"/>
      <c r="B611" s="41"/>
      <c r="C611" s="1"/>
      <c r="D611" s="42"/>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41"/>
      <c r="B612" s="41"/>
      <c r="C612" s="1"/>
      <c r="D612" s="42"/>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41"/>
      <c r="B613" s="41"/>
      <c r="C613" s="1"/>
      <c r="D613" s="42"/>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41"/>
      <c r="B614" s="41"/>
      <c r="C614" s="1"/>
      <c r="D614" s="42"/>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41"/>
      <c r="B615" s="41"/>
      <c r="C615" s="1"/>
      <c r="D615" s="42"/>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41"/>
      <c r="B616" s="41"/>
      <c r="C616" s="1"/>
      <c r="D616" s="42"/>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41"/>
      <c r="B617" s="41"/>
      <c r="C617" s="1"/>
      <c r="D617" s="42"/>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41"/>
      <c r="B618" s="41"/>
      <c r="C618" s="1"/>
      <c r="D618" s="42"/>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41"/>
      <c r="B619" s="41"/>
      <c r="C619" s="1"/>
      <c r="D619" s="42"/>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41"/>
      <c r="B620" s="41"/>
      <c r="C620" s="1"/>
      <c r="D620" s="42"/>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41"/>
      <c r="B621" s="41"/>
      <c r="C621" s="1"/>
      <c r="D621" s="42"/>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41"/>
      <c r="B622" s="41"/>
      <c r="C622" s="1"/>
      <c r="D622" s="42"/>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41"/>
      <c r="B623" s="41"/>
      <c r="C623" s="1"/>
      <c r="D623" s="42"/>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41"/>
      <c r="B624" s="41"/>
      <c r="C624" s="1"/>
      <c r="D624" s="42"/>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41"/>
      <c r="B625" s="41"/>
      <c r="C625" s="1"/>
      <c r="D625" s="42"/>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41"/>
      <c r="B626" s="41"/>
      <c r="C626" s="1"/>
      <c r="D626" s="42"/>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41"/>
      <c r="B627" s="41"/>
      <c r="C627" s="1"/>
      <c r="D627" s="42"/>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41"/>
      <c r="B628" s="41"/>
      <c r="C628" s="1"/>
      <c r="D628" s="42"/>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41"/>
      <c r="B629" s="41"/>
      <c r="C629" s="1"/>
      <c r="D629" s="42"/>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41"/>
      <c r="B630" s="41"/>
      <c r="C630" s="1"/>
      <c r="D630" s="42"/>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41"/>
      <c r="B631" s="41"/>
      <c r="C631" s="1"/>
      <c r="D631" s="42"/>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41"/>
      <c r="B632" s="41"/>
      <c r="C632" s="1"/>
      <c r="D632" s="42"/>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41"/>
      <c r="B633" s="41"/>
      <c r="C633" s="1"/>
      <c r="D633" s="42"/>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41"/>
      <c r="B634" s="41"/>
      <c r="C634" s="1"/>
      <c r="D634" s="42"/>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41"/>
      <c r="B635" s="41"/>
      <c r="C635" s="1"/>
      <c r="D635" s="42"/>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41"/>
      <c r="B636" s="41"/>
      <c r="C636" s="1"/>
      <c r="D636" s="42"/>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41"/>
      <c r="B637" s="41"/>
      <c r="C637" s="1"/>
      <c r="D637" s="42"/>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41"/>
      <c r="B638" s="41"/>
      <c r="C638" s="1"/>
      <c r="D638" s="42"/>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41"/>
      <c r="B639" s="41"/>
      <c r="C639" s="1"/>
      <c r="D639" s="42"/>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41"/>
      <c r="B640" s="41"/>
      <c r="C640" s="1"/>
      <c r="D640" s="42"/>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41"/>
      <c r="B641" s="41"/>
      <c r="C641" s="1"/>
      <c r="D641" s="42"/>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41"/>
      <c r="B642" s="41"/>
      <c r="C642" s="1"/>
      <c r="D642" s="42"/>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41"/>
      <c r="B643" s="41"/>
      <c r="C643" s="1"/>
      <c r="D643" s="42"/>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41"/>
      <c r="B644" s="41"/>
      <c r="C644" s="1"/>
      <c r="D644" s="42"/>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41"/>
      <c r="B645" s="41"/>
      <c r="C645" s="1"/>
      <c r="D645" s="42"/>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41"/>
      <c r="B646" s="41"/>
      <c r="C646" s="1"/>
      <c r="D646" s="42"/>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41"/>
      <c r="B647" s="41"/>
      <c r="C647" s="1"/>
      <c r="D647" s="42"/>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41"/>
      <c r="B648" s="41"/>
      <c r="C648" s="1"/>
      <c r="D648" s="42"/>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41"/>
      <c r="B649" s="41"/>
      <c r="C649" s="1"/>
      <c r="D649" s="42"/>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41"/>
      <c r="B650" s="41"/>
      <c r="C650" s="1"/>
      <c r="D650" s="42"/>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41"/>
      <c r="B651" s="41"/>
      <c r="C651" s="1"/>
      <c r="D651" s="42"/>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41"/>
      <c r="B652" s="41"/>
      <c r="C652" s="1"/>
      <c r="D652" s="42"/>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41"/>
      <c r="B653" s="41"/>
      <c r="C653" s="1"/>
      <c r="D653" s="42"/>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41"/>
      <c r="B654" s="41"/>
      <c r="C654" s="1"/>
      <c r="D654" s="42"/>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41"/>
      <c r="B655" s="41"/>
      <c r="C655" s="1"/>
      <c r="D655" s="42"/>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41"/>
      <c r="B656" s="41"/>
      <c r="C656" s="1"/>
      <c r="D656" s="42"/>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41"/>
      <c r="B657" s="41"/>
      <c r="C657" s="1"/>
      <c r="D657" s="42"/>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41"/>
      <c r="B658" s="41"/>
      <c r="C658" s="1"/>
      <c r="D658" s="42"/>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41"/>
      <c r="B659" s="41"/>
      <c r="C659" s="1"/>
      <c r="D659" s="42"/>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41"/>
      <c r="B660" s="41"/>
      <c r="C660" s="1"/>
      <c r="D660" s="42"/>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41"/>
      <c r="B661" s="41"/>
      <c r="C661" s="1"/>
      <c r="D661" s="42"/>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41"/>
      <c r="B662" s="41"/>
      <c r="C662" s="1"/>
      <c r="D662" s="42"/>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41"/>
      <c r="B663" s="41"/>
      <c r="C663" s="1"/>
      <c r="D663" s="42"/>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41"/>
      <c r="B664" s="41"/>
      <c r="C664" s="1"/>
      <c r="D664" s="42"/>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41"/>
      <c r="B665" s="41"/>
      <c r="C665" s="1"/>
      <c r="D665" s="42"/>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41"/>
      <c r="B666" s="41"/>
      <c r="C666" s="1"/>
      <c r="D666" s="42"/>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41"/>
      <c r="B667" s="41"/>
      <c r="C667" s="1"/>
      <c r="D667" s="42"/>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41"/>
      <c r="B668" s="41"/>
      <c r="C668" s="1"/>
      <c r="D668" s="42"/>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41"/>
      <c r="B669" s="41"/>
      <c r="C669" s="1"/>
      <c r="D669" s="42"/>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41"/>
      <c r="B670" s="41"/>
      <c r="C670" s="1"/>
      <c r="D670" s="42"/>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41"/>
      <c r="B671" s="41"/>
      <c r="C671" s="1"/>
      <c r="D671" s="42"/>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41"/>
      <c r="B672" s="41"/>
      <c r="C672" s="1"/>
      <c r="D672" s="42"/>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41"/>
      <c r="B673" s="41"/>
      <c r="C673" s="1"/>
      <c r="D673" s="42"/>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41"/>
      <c r="B674" s="41"/>
      <c r="C674" s="1"/>
      <c r="D674" s="42"/>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41"/>
      <c r="B675" s="41"/>
      <c r="C675" s="1"/>
      <c r="D675" s="42"/>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41"/>
      <c r="B676" s="41"/>
      <c r="C676" s="1"/>
      <c r="D676" s="42"/>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41"/>
      <c r="B677" s="41"/>
      <c r="C677" s="1"/>
      <c r="D677" s="42"/>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41"/>
      <c r="B678" s="41"/>
      <c r="C678" s="1"/>
      <c r="D678" s="42"/>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41"/>
      <c r="B679" s="41"/>
      <c r="C679" s="1"/>
      <c r="D679" s="42"/>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41"/>
      <c r="B680" s="41"/>
      <c r="C680" s="1"/>
      <c r="D680" s="42"/>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41"/>
      <c r="B681" s="41"/>
      <c r="C681" s="1"/>
      <c r="D681" s="42"/>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41"/>
      <c r="B682" s="41"/>
      <c r="C682" s="1"/>
      <c r="D682" s="42"/>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41"/>
      <c r="B683" s="41"/>
      <c r="C683" s="1"/>
      <c r="D683" s="42"/>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41"/>
      <c r="B684" s="41"/>
      <c r="C684" s="1"/>
      <c r="D684" s="42"/>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41"/>
      <c r="B685" s="41"/>
      <c r="C685" s="1"/>
      <c r="D685" s="42"/>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41"/>
      <c r="B686" s="41"/>
      <c r="C686" s="1"/>
      <c r="D686" s="42"/>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41"/>
      <c r="B687" s="41"/>
      <c r="C687" s="1"/>
      <c r="D687" s="42"/>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41"/>
      <c r="B688" s="41"/>
      <c r="C688" s="1"/>
      <c r="D688" s="42"/>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41"/>
      <c r="B689" s="41"/>
      <c r="C689" s="1"/>
      <c r="D689" s="42"/>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41"/>
      <c r="B690" s="41"/>
      <c r="C690" s="1"/>
      <c r="D690" s="42"/>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41"/>
      <c r="B691" s="41"/>
      <c r="C691" s="1"/>
      <c r="D691" s="42"/>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41"/>
      <c r="B692" s="41"/>
      <c r="C692" s="1"/>
      <c r="D692" s="42"/>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41"/>
      <c r="B693" s="41"/>
      <c r="C693" s="1"/>
      <c r="D693" s="42"/>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41"/>
      <c r="B694" s="41"/>
      <c r="C694" s="1"/>
      <c r="D694" s="42"/>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41"/>
      <c r="B695" s="41"/>
      <c r="C695" s="1"/>
      <c r="D695" s="42"/>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41"/>
      <c r="B696" s="41"/>
      <c r="C696" s="1"/>
      <c r="D696" s="42"/>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41"/>
      <c r="B697" s="41"/>
      <c r="C697" s="1"/>
      <c r="D697" s="42"/>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41"/>
      <c r="B698" s="41"/>
      <c r="C698" s="1"/>
      <c r="D698" s="42"/>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41"/>
      <c r="B699" s="41"/>
      <c r="C699" s="1"/>
      <c r="D699" s="42"/>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41"/>
      <c r="B700" s="41"/>
      <c r="C700" s="1"/>
      <c r="D700" s="42"/>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41"/>
      <c r="B701" s="41"/>
      <c r="C701" s="1"/>
      <c r="D701" s="42"/>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41"/>
      <c r="B702" s="41"/>
      <c r="C702" s="1"/>
      <c r="D702" s="42"/>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41"/>
      <c r="B703" s="41"/>
      <c r="C703" s="1"/>
      <c r="D703" s="42"/>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41"/>
      <c r="B704" s="41"/>
      <c r="C704" s="1"/>
      <c r="D704" s="42"/>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41"/>
      <c r="B705" s="41"/>
      <c r="C705" s="1"/>
      <c r="D705" s="42"/>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41"/>
      <c r="B706" s="41"/>
      <c r="C706" s="1"/>
      <c r="D706" s="42"/>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41"/>
      <c r="B707" s="41"/>
      <c r="C707" s="1"/>
      <c r="D707" s="42"/>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41"/>
      <c r="B708" s="41"/>
      <c r="C708" s="1"/>
      <c r="D708" s="42"/>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41"/>
      <c r="B709" s="41"/>
      <c r="C709" s="1"/>
      <c r="D709" s="42"/>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41"/>
      <c r="B710" s="41"/>
      <c r="C710" s="1"/>
      <c r="D710" s="42"/>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41"/>
      <c r="B711" s="41"/>
      <c r="C711" s="1"/>
      <c r="D711" s="42"/>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41"/>
      <c r="B712" s="41"/>
      <c r="C712" s="1"/>
      <c r="D712" s="42"/>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41"/>
      <c r="B713" s="41"/>
      <c r="C713" s="1"/>
      <c r="D713" s="42"/>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41"/>
      <c r="B714" s="41"/>
      <c r="C714" s="1"/>
      <c r="D714" s="42"/>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41"/>
      <c r="B715" s="41"/>
      <c r="C715" s="1"/>
      <c r="D715" s="42"/>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41"/>
      <c r="B716" s="41"/>
      <c r="C716" s="1"/>
      <c r="D716" s="42"/>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41"/>
      <c r="B717" s="41"/>
      <c r="C717" s="1"/>
      <c r="D717" s="42"/>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41"/>
      <c r="B718" s="41"/>
      <c r="C718" s="1"/>
      <c r="D718" s="42"/>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41"/>
      <c r="B719" s="41"/>
      <c r="C719" s="1"/>
      <c r="D719" s="42"/>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41"/>
      <c r="B720" s="41"/>
      <c r="C720" s="1"/>
      <c r="D720" s="42"/>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41"/>
      <c r="B721" s="41"/>
      <c r="C721" s="1"/>
      <c r="D721" s="42"/>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41"/>
      <c r="B722" s="41"/>
      <c r="C722" s="1"/>
      <c r="D722" s="42"/>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41"/>
      <c r="B723" s="41"/>
      <c r="C723" s="1"/>
      <c r="D723" s="42"/>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41"/>
      <c r="B724" s="41"/>
      <c r="C724" s="1"/>
      <c r="D724" s="42"/>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41"/>
      <c r="B725" s="41"/>
      <c r="C725" s="1"/>
      <c r="D725" s="42"/>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41"/>
      <c r="B726" s="41"/>
      <c r="C726" s="1"/>
      <c r="D726" s="42"/>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41"/>
      <c r="B727" s="41"/>
      <c r="C727" s="1"/>
      <c r="D727" s="42"/>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41"/>
      <c r="B728" s="41"/>
      <c r="C728" s="1"/>
      <c r="D728" s="42"/>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41"/>
      <c r="B729" s="41"/>
      <c r="C729" s="1"/>
      <c r="D729" s="42"/>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41"/>
      <c r="B730" s="41"/>
      <c r="C730" s="1"/>
      <c r="D730" s="42"/>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41"/>
      <c r="B731" s="41"/>
      <c r="C731" s="1"/>
      <c r="D731" s="42"/>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41"/>
      <c r="B732" s="41"/>
      <c r="C732" s="1"/>
      <c r="D732" s="42"/>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41"/>
      <c r="B733" s="41"/>
      <c r="C733" s="1"/>
      <c r="D733" s="42"/>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41"/>
      <c r="B734" s="41"/>
      <c r="C734" s="1"/>
      <c r="D734" s="42"/>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41"/>
      <c r="B735" s="41"/>
      <c r="C735" s="1"/>
      <c r="D735" s="42"/>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41"/>
      <c r="B736" s="41"/>
      <c r="C736" s="1"/>
      <c r="D736" s="42"/>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41"/>
      <c r="B737" s="41"/>
      <c r="C737" s="1"/>
      <c r="D737" s="42"/>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41"/>
      <c r="B738" s="41"/>
      <c r="C738" s="1"/>
      <c r="D738" s="42"/>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41"/>
      <c r="B739" s="41"/>
      <c r="C739" s="1"/>
      <c r="D739" s="42"/>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41"/>
      <c r="B740" s="41"/>
      <c r="C740" s="1"/>
      <c r="D740" s="42"/>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41"/>
      <c r="B741" s="41"/>
      <c r="C741" s="1"/>
      <c r="D741" s="42"/>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41"/>
      <c r="B742" s="41"/>
      <c r="C742" s="1"/>
      <c r="D742" s="42"/>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41"/>
      <c r="B743" s="41"/>
      <c r="C743" s="1"/>
      <c r="D743" s="42"/>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41"/>
      <c r="B744" s="41"/>
      <c r="C744" s="1"/>
      <c r="D744" s="42"/>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41"/>
      <c r="B745" s="41"/>
      <c r="C745" s="1"/>
      <c r="D745" s="42"/>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41"/>
      <c r="B746" s="41"/>
      <c r="C746" s="1"/>
      <c r="D746" s="42"/>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41"/>
      <c r="B747" s="41"/>
      <c r="C747" s="1"/>
      <c r="D747" s="42"/>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41"/>
      <c r="B748" s="41"/>
      <c r="C748" s="1"/>
      <c r="D748" s="42"/>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41"/>
      <c r="B749" s="41"/>
      <c r="C749" s="1"/>
      <c r="D749" s="42"/>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41"/>
      <c r="B750" s="41"/>
      <c r="C750" s="1"/>
      <c r="D750" s="42"/>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41"/>
      <c r="B751" s="41"/>
      <c r="C751" s="1"/>
      <c r="D751" s="42"/>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41"/>
      <c r="B752" s="41"/>
      <c r="C752" s="1"/>
      <c r="D752" s="42"/>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41"/>
      <c r="B753" s="41"/>
      <c r="C753" s="1"/>
      <c r="D753" s="42"/>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41"/>
      <c r="B754" s="41"/>
      <c r="C754" s="1"/>
      <c r="D754" s="42"/>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41"/>
      <c r="B755" s="41"/>
      <c r="C755" s="1"/>
      <c r="D755" s="42"/>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41"/>
      <c r="B756" s="41"/>
      <c r="C756" s="1"/>
      <c r="D756" s="42"/>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41"/>
      <c r="B757" s="41"/>
      <c r="C757" s="1"/>
      <c r="D757" s="42"/>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41"/>
      <c r="B758" s="41"/>
      <c r="C758" s="1"/>
      <c r="D758" s="42"/>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41"/>
      <c r="B759" s="41"/>
      <c r="C759" s="1"/>
      <c r="D759" s="42"/>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41"/>
      <c r="B760" s="41"/>
      <c r="C760" s="1"/>
      <c r="D760" s="42"/>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41"/>
      <c r="B761" s="41"/>
      <c r="C761" s="1"/>
      <c r="D761" s="42"/>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41"/>
      <c r="B762" s="41"/>
      <c r="C762" s="1"/>
      <c r="D762" s="42"/>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41"/>
      <c r="B763" s="41"/>
      <c r="C763" s="1"/>
      <c r="D763" s="42"/>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41"/>
      <c r="B764" s="41"/>
      <c r="C764" s="1"/>
      <c r="D764" s="42"/>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41"/>
      <c r="B765" s="41"/>
      <c r="C765" s="1"/>
      <c r="D765" s="42"/>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41"/>
      <c r="B766" s="41"/>
      <c r="C766" s="1"/>
      <c r="D766" s="42"/>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41"/>
      <c r="B767" s="41"/>
      <c r="C767" s="1"/>
      <c r="D767" s="42"/>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41"/>
      <c r="B768" s="41"/>
      <c r="C768" s="1"/>
      <c r="D768" s="42"/>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41"/>
      <c r="B769" s="41"/>
      <c r="C769" s="1"/>
      <c r="D769" s="42"/>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41"/>
      <c r="B770" s="41"/>
      <c r="C770" s="1"/>
      <c r="D770" s="42"/>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41"/>
      <c r="B771" s="41"/>
      <c r="C771" s="1"/>
      <c r="D771" s="42"/>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41"/>
      <c r="B772" s="41"/>
      <c r="C772" s="1"/>
      <c r="D772" s="42"/>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41"/>
      <c r="B773" s="41"/>
      <c r="C773" s="1"/>
      <c r="D773" s="42"/>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41"/>
      <c r="B774" s="41"/>
      <c r="C774" s="1"/>
      <c r="D774" s="42"/>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41"/>
      <c r="B775" s="41"/>
      <c r="C775" s="1"/>
      <c r="D775" s="42"/>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41"/>
      <c r="B776" s="41"/>
      <c r="C776" s="1"/>
      <c r="D776" s="42"/>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41"/>
      <c r="B777" s="41"/>
      <c r="C777" s="1"/>
      <c r="D777" s="42"/>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41"/>
      <c r="B778" s="41"/>
      <c r="C778" s="1"/>
      <c r="D778" s="42"/>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41"/>
      <c r="B779" s="41"/>
      <c r="C779" s="1"/>
      <c r="D779" s="42"/>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41"/>
      <c r="B780" s="41"/>
      <c r="C780" s="1"/>
      <c r="D780" s="42"/>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41"/>
      <c r="B781" s="41"/>
      <c r="C781" s="1"/>
      <c r="D781" s="42"/>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41"/>
      <c r="B782" s="41"/>
      <c r="C782" s="1"/>
      <c r="D782" s="42"/>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41"/>
      <c r="B783" s="41"/>
      <c r="C783" s="1"/>
      <c r="D783" s="42"/>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41"/>
      <c r="B784" s="41"/>
      <c r="C784" s="1"/>
      <c r="D784" s="42"/>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41"/>
      <c r="B785" s="41"/>
      <c r="C785" s="1"/>
      <c r="D785" s="42"/>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41"/>
      <c r="B786" s="41"/>
      <c r="C786" s="1"/>
      <c r="D786" s="42"/>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41"/>
      <c r="B787" s="41"/>
      <c r="C787" s="1"/>
      <c r="D787" s="42"/>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41"/>
      <c r="B788" s="41"/>
      <c r="C788" s="1"/>
      <c r="D788" s="42"/>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41"/>
      <c r="B789" s="41"/>
      <c r="C789" s="1"/>
      <c r="D789" s="42"/>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41"/>
      <c r="B790" s="41"/>
      <c r="C790" s="1"/>
      <c r="D790" s="42"/>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41"/>
      <c r="B791" s="41"/>
      <c r="C791" s="1"/>
      <c r="D791" s="42"/>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41"/>
      <c r="B792" s="41"/>
      <c r="C792" s="1"/>
      <c r="D792" s="42"/>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41"/>
      <c r="B793" s="41"/>
      <c r="C793" s="1"/>
      <c r="D793" s="42"/>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41"/>
      <c r="B794" s="41"/>
      <c r="C794" s="1"/>
      <c r="D794" s="42"/>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41"/>
      <c r="B795" s="41"/>
      <c r="C795" s="1"/>
      <c r="D795" s="42"/>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41"/>
      <c r="B796" s="41"/>
      <c r="C796" s="1"/>
      <c r="D796" s="42"/>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41"/>
      <c r="B797" s="41"/>
      <c r="C797" s="1"/>
      <c r="D797" s="42"/>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41"/>
      <c r="B798" s="41"/>
      <c r="C798" s="1"/>
      <c r="D798" s="42"/>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41"/>
      <c r="B799" s="41"/>
      <c r="C799" s="1"/>
      <c r="D799" s="42"/>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41"/>
      <c r="B800" s="41"/>
      <c r="C800" s="1"/>
      <c r="D800" s="42"/>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41"/>
      <c r="B801" s="41"/>
      <c r="C801" s="1"/>
      <c r="D801" s="42"/>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41"/>
      <c r="B802" s="41"/>
      <c r="C802" s="1"/>
      <c r="D802" s="42"/>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41"/>
      <c r="B803" s="41"/>
      <c r="C803" s="1"/>
      <c r="D803" s="42"/>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41"/>
      <c r="B804" s="41"/>
      <c r="C804" s="1"/>
      <c r="D804" s="42"/>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41"/>
      <c r="B805" s="41"/>
      <c r="C805" s="1"/>
      <c r="D805" s="42"/>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41"/>
      <c r="B806" s="41"/>
      <c r="C806" s="1"/>
      <c r="D806" s="42"/>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41"/>
      <c r="B807" s="41"/>
      <c r="C807" s="1"/>
      <c r="D807" s="42"/>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41"/>
      <c r="B808" s="41"/>
      <c r="C808" s="1"/>
      <c r="D808" s="42"/>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41"/>
      <c r="B809" s="41"/>
      <c r="C809" s="1"/>
      <c r="D809" s="42"/>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41"/>
      <c r="B810" s="41"/>
      <c r="C810" s="1"/>
      <c r="D810" s="42"/>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41"/>
      <c r="B811" s="41"/>
      <c r="C811" s="1"/>
      <c r="D811" s="42"/>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41"/>
      <c r="B812" s="41"/>
      <c r="C812" s="1"/>
      <c r="D812" s="42"/>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41"/>
      <c r="B813" s="41"/>
      <c r="C813" s="1"/>
      <c r="D813" s="42"/>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41"/>
      <c r="B814" s="41"/>
      <c r="C814" s="1"/>
      <c r="D814" s="42"/>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41"/>
      <c r="B815" s="41"/>
      <c r="C815" s="1"/>
      <c r="D815" s="42"/>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41"/>
      <c r="B816" s="41"/>
      <c r="C816" s="1"/>
      <c r="D816" s="42"/>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41"/>
      <c r="B817" s="41"/>
      <c r="C817" s="1"/>
      <c r="D817" s="42"/>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41"/>
      <c r="B818" s="41"/>
      <c r="C818" s="1"/>
      <c r="D818" s="42"/>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41"/>
      <c r="B819" s="41"/>
      <c r="C819" s="1"/>
      <c r="D819" s="42"/>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41"/>
      <c r="B820" s="41"/>
      <c r="C820" s="1"/>
      <c r="D820" s="42"/>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41"/>
      <c r="B821" s="41"/>
      <c r="C821" s="1"/>
      <c r="D821" s="42"/>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41"/>
      <c r="B822" s="41"/>
      <c r="C822" s="1"/>
      <c r="D822" s="42"/>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41"/>
      <c r="B823" s="41"/>
      <c r="C823" s="1"/>
      <c r="D823" s="42"/>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41"/>
      <c r="B824" s="41"/>
      <c r="C824" s="1"/>
      <c r="D824" s="42"/>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41"/>
      <c r="B825" s="41"/>
      <c r="C825" s="1"/>
      <c r="D825" s="42"/>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41"/>
      <c r="B826" s="41"/>
      <c r="C826" s="1"/>
      <c r="D826" s="42"/>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41"/>
      <c r="B827" s="41"/>
      <c r="C827" s="1"/>
      <c r="D827" s="42"/>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41"/>
      <c r="B828" s="41"/>
      <c r="C828" s="1"/>
      <c r="D828" s="42"/>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41"/>
      <c r="B829" s="41"/>
      <c r="C829" s="1"/>
      <c r="D829" s="42"/>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41"/>
      <c r="B830" s="41"/>
      <c r="C830" s="1"/>
      <c r="D830" s="42"/>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41"/>
      <c r="B831" s="41"/>
      <c r="C831" s="1"/>
      <c r="D831" s="42"/>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41"/>
      <c r="B832" s="41"/>
      <c r="C832" s="1"/>
      <c r="D832" s="42"/>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41"/>
      <c r="B833" s="41"/>
      <c r="C833" s="1"/>
      <c r="D833" s="42"/>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41"/>
      <c r="B834" s="41"/>
      <c r="C834" s="1"/>
      <c r="D834" s="42"/>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41"/>
      <c r="B835" s="41"/>
      <c r="C835" s="1"/>
      <c r="D835" s="42"/>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41"/>
      <c r="B836" s="41"/>
      <c r="C836" s="1"/>
      <c r="D836" s="42"/>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41"/>
      <c r="B837" s="41"/>
      <c r="C837" s="1"/>
      <c r="D837" s="42"/>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41"/>
      <c r="B838" s="41"/>
      <c r="C838" s="1"/>
      <c r="D838" s="42"/>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41"/>
      <c r="B839" s="41"/>
      <c r="C839" s="1"/>
      <c r="D839" s="42"/>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41"/>
      <c r="B840" s="41"/>
      <c r="C840" s="1"/>
      <c r="D840" s="42"/>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41"/>
      <c r="B841" s="41"/>
      <c r="C841" s="1"/>
      <c r="D841" s="42"/>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41"/>
      <c r="B842" s="41"/>
      <c r="C842" s="1"/>
      <c r="D842" s="42"/>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41"/>
      <c r="B843" s="41"/>
      <c r="C843" s="1"/>
      <c r="D843" s="42"/>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41"/>
      <c r="B844" s="41"/>
      <c r="C844" s="1"/>
      <c r="D844" s="42"/>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41"/>
      <c r="B845" s="41"/>
      <c r="C845" s="1"/>
      <c r="D845" s="42"/>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41"/>
      <c r="B846" s="41"/>
      <c r="C846" s="1"/>
      <c r="D846" s="42"/>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41"/>
      <c r="B847" s="41"/>
      <c r="C847" s="1"/>
      <c r="D847" s="42"/>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41"/>
      <c r="B848" s="41"/>
      <c r="C848" s="1"/>
      <c r="D848" s="42"/>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41"/>
      <c r="B849" s="41"/>
      <c r="C849" s="1"/>
      <c r="D849" s="42"/>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41"/>
      <c r="B850" s="41"/>
      <c r="C850" s="1"/>
      <c r="D850" s="42"/>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41"/>
      <c r="B851" s="41"/>
      <c r="C851" s="1"/>
      <c r="D851" s="42"/>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41"/>
      <c r="B852" s="41"/>
      <c r="C852" s="1"/>
      <c r="D852" s="42"/>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41"/>
      <c r="B853" s="41"/>
      <c r="C853" s="1"/>
      <c r="D853" s="42"/>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41"/>
      <c r="B854" s="41"/>
      <c r="C854" s="1"/>
      <c r="D854" s="42"/>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41"/>
      <c r="B855" s="41"/>
      <c r="C855" s="1"/>
      <c r="D855" s="42"/>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41"/>
      <c r="B856" s="41"/>
      <c r="C856" s="1"/>
      <c r="D856" s="42"/>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41"/>
      <c r="B857" s="41"/>
      <c r="C857" s="1"/>
      <c r="D857" s="42"/>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41"/>
      <c r="B858" s="41"/>
      <c r="C858" s="1"/>
      <c r="D858" s="42"/>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41"/>
      <c r="B859" s="41"/>
      <c r="C859" s="1"/>
      <c r="D859" s="42"/>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41"/>
      <c r="B860" s="41"/>
      <c r="C860" s="1"/>
      <c r="D860" s="42"/>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41"/>
      <c r="B861" s="41"/>
      <c r="C861" s="1"/>
      <c r="D861" s="42"/>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41"/>
      <c r="B862" s="41"/>
      <c r="C862" s="1"/>
      <c r="D862" s="42"/>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41"/>
      <c r="B863" s="41"/>
      <c r="C863" s="1"/>
      <c r="D863" s="42"/>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41"/>
      <c r="B864" s="41"/>
      <c r="C864" s="1"/>
      <c r="D864" s="42"/>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41"/>
      <c r="B865" s="41"/>
      <c r="C865" s="1"/>
      <c r="D865" s="42"/>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41"/>
      <c r="B866" s="41"/>
      <c r="C866" s="1"/>
      <c r="D866" s="42"/>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41"/>
      <c r="B867" s="41"/>
      <c r="C867" s="1"/>
      <c r="D867" s="42"/>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41"/>
      <c r="B868" s="41"/>
      <c r="C868" s="1"/>
      <c r="D868" s="42"/>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41"/>
      <c r="B869" s="41"/>
      <c r="C869" s="1"/>
      <c r="D869" s="42"/>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41"/>
      <c r="B870" s="41"/>
      <c r="C870" s="1"/>
      <c r="D870" s="42"/>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41"/>
      <c r="B871" s="41"/>
      <c r="C871" s="1"/>
      <c r="D871" s="42"/>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41"/>
      <c r="B872" s="41"/>
      <c r="C872" s="1"/>
      <c r="D872" s="42"/>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41"/>
      <c r="B873" s="41"/>
      <c r="C873" s="1"/>
      <c r="D873" s="42"/>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41"/>
      <c r="B874" s="41"/>
      <c r="C874" s="1"/>
      <c r="D874" s="42"/>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41"/>
      <c r="B875" s="41"/>
      <c r="C875" s="1"/>
      <c r="D875" s="42"/>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41"/>
      <c r="B876" s="41"/>
      <c r="C876" s="1"/>
      <c r="D876" s="42"/>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41"/>
      <c r="B877" s="41"/>
      <c r="C877" s="1"/>
      <c r="D877" s="42"/>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41"/>
      <c r="B878" s="41"/>
      <c r="C878" s="1"/>
      <c r="D878" s="42"/>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41"/>
      <c r="B879" s="41"/>
      <c r="C879" s="1"/>
      <c r="D879" s="42"/>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41"/>
      <c r="B880" s="41"/>
      <c r="C880" s="1"/>
      <c r="D880" s="42"/>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41"/>
      <c r="B881" s="41"/>
      <c r="C881" s="1"/>
      <c r="D881" s="42"/>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41"/>
      <c r="B882" s="41"/>
      <c r="C882" s="1"/>
      <c r="D882" s="42"/>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41"/>
      <c r="B883" s="41"/>
      <c r="C883" s="1"/>
      <c r="D883" s="42"/>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41"/>
      <c r="B884" s="41"/>
      <c r="C884" s="1"/>
      <c r="D884" s="42"/>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41"/>
      <c r="B885" s="41"/>
      <c r="C885" s="1"/>
      <c r="D885" s="42"/>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41"/>
      <c r="B886" s="41"/>
      <c r="C886" s="1"/>
      <c r="D886" s="42"/>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41"/>
      <c r="B887" s="41"/>
      <c r="C887" s="1"/>
      <c r="D887" s="42"/>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41"/>
      <c r="B888" s="41"/>
      <c r="C888" s="1"/>
      <c r="D888" s="42"/>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41"/>
      <c r="B889" s="41"/>
      <c r="C889" s="1"/>
      <c r="D889" s="42"/>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41"/>
      <c r="B890" s="41"/>
      <c r="C890" s="1"/>
      <c r="D890" s="42"/>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41"/>
      <c r="B891" s="41"/>
      <c r="C891" s="1"/>
      <c r="D891" s="42"/>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41"/>
      <c r="B892" s="41"/>
      <c r="C892" s="1"/>
      <c r="D892" s="42"/>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41"/>
      <c r="B893" s="41"/>
      <c r="C893" s="1"/>
      <c r="D893" s="42"/>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41"/>
      <c r="B894" s="41"/>
      <c r="C894" s="1"/>
      <c r="D894" s="42"/>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41"/>
      <c r="B895" s="41"/>
      <c r="C895" s="1"/>
      <c r="D895" s="42"/>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41"/>
      <c r="B896" s="41"/>
      <c r="C896" s="1"/>
      <c r="D896" s="42"/>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41"/>
      <c r="B897" s="41"/>
      <c r="C897" s="1"/>
      <c r="D897" s="42"/>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41"/>
      <c r="B898" s="41"/>
      <c r="C898" s="1"/>
      <c r="D898" s="42"/>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41"/>
      <c r="B899" s="41"/>
      <c r="C899" s="1"/>
      <c r="D899" s="42"/>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41"/>
      <c r="B900" s="41"/>
      <c r="C900" s="1"/>
      <c r="D900" s="42"/>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41"/>
      <c r="B901" s="41"/>
      <c r="C901" s="1"/>
      <c r="D901" s="42"/>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41"/>
      <c r="B902" s="41"/>
      <c r="C902" s="1"/>
      <c r="D902" s="42"/>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41"/>
      <c r="B903" s="41"/>
      <c r="C903" s="1"/>
      <c r="D903" s="42"/>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41"/>
      <c r="B904" s="41"/>
      <c r="C904" s="1"/>
      <c r="D904" s="42"/>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41"/>
      <c r="B905" s="41"/>
      <c r="C905" s="1"/>
      <c r="D905" s="42"/>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41"/>
      <c r="B906" s="41"/>
      <c r="C906" s="1"/>
      <c r="D906" s="42"/>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41"/>
      <c r="B907" s="41"/>
      <c r="C907" s="1"/>
      <c r="D907" s="42"/>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41"/>
      <c r="B908" s="41"/>
      <c r="C908" s="1"/>
      <c r="D908" s="42"/>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41"/>
      <c r="B909" s="41"/>
      <c r="C909" s="1"/>
      <c r="D909" s="42"/>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41"/>
      <c r="B910" s="41"/>
      <c r="C910" s="1"/>
      <c r="D910" s="42"/>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41"/>
      <c r="B911" s="41"/>
      <c r="C911" s="1"/>
      <c r="D911" s="42"/>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41"/>
      <c r="B912" s="41"/>
      <c r="C912" s="1"/>
      <c r="D912" s="42"/>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41"/>
      <c r="B913" s="41"/>
      <c r="C913" s="1"/>
      <c r="D913" s="42"/>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41"/>
      <c r="B914" s="41"/>
      <c r="C914" s="1"/>
      <c r="D914" s="42"/>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41"/>
      <c r="B915" s="41"/>
      <c r="C915" s="1"/>
      <c r="D915" s="42"/>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41"/>
      <c r="B916" s="41"/>
      <c r="C916" s="1"/>
      <c r="D916" s="42"/>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41"/>
      <c r="B917" s="41"/>
      <c r="C917" s="1"/>
      <c r="D917" s="42"/>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41"/>
      <c r="B918" s="41"/>
      <c r="C918" s="1"/>
      <c r="D918" s="42"/>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41"/>
      <c r="B919" s="41"/>
      <c r="C919" s="1"/>
      <c r="D919" s="42"/>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41"/>
      <c r="B920" s="41"/>
      <c r="C920" s="1"/>
      <c r="D920" s="42"/>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41"/>
      <c r="B921" s="41"/>
      <c r="C921" s="1"/>
      <c r="D921" s="42"/>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41"/>
      <c r="B922" s="41"/>
      <c r="C922" s="1"/>
      <c r="D922" s="42"/>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41"/>
      <c r="B923" s="41"/>
      <c r="C923" s="1"/>
      <c r="D923" s="42"/>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41"/>
      <c r="B924" s="41"/>
      <c r="C924" s="1"/>
      <c r="D924" s="42"/>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41"/>
      <c r="B925" s="41"/>
      <c r="C925" s="1"/>
      <c r="D925" s="42"/>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41"/>
      <c r="B926" s="41"/>
      <c r="C926" s="1"/>
      <c r="D926" s="42"/>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41"/>
      <c r="B927" s="41"/>
      <c r="C927" s="1"/>
      <c r="D927" s="42"/>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41"/>
      <c r="B928" s="41"/>
      <c r="C928" s="1"/>
      <c r="D928" s="42"/>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41"/>
      <c r="B929" s="41"/>
      <c r="C929" s="1"/>
      <c r="D929" s="42"/>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41"/>
      <c r="B930" s="41"/>
      <c r="C930" s="1"/>
      <c r="D930" s="42"/>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41"/>
      <c r="B931" s="41"/>
      <c r="C931" s="1"/>
      <c r="D931" s="42"/>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41"/>
      <c r="B932" s="41"/>
      <c r="C932" s="1"/>
      <c r="D932" s="42"/>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41"/>
      <c r="B933" s="41"/>
      <c r="C933" s="1"/>
      <c r="D933" s="42"/>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41"/>
      <c r="B934" s="41"/>
      <c r="C934" s="1"/>
      <c r="D934" s="42"/>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41"/>
      <c r="B935" s="41"/>
      <c r="C935" s="1"/>
      <c r="D935" s="42"/>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41"/>
      <c r="B936" s="41"/>
      <c r="C936" s="1"/>
      <c r="D936" s="42"/>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41"/>
      <c r="B937" s="41"/>
      <c r="C937" s="1"/>
      <c r="D937" s="42"/>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41"/>
      <c r="B938" s="41"/>
      <c r="C938" s="1"/>
      <c r="D938" s="42"/>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41"/>
      <c r="B939" s="41"/>
      <c r="C939" s="1"/>
      <c r="D939" s="42"/>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41"/>
      <c r="B940" s="41"/>
      <c r="C940" s="1"/>
      <c r="D940" s="42"/>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41"/>
      <c r="B941" s="41"/>
      <c r="C941" s="1"/>
      <c r="D941" s="42"/>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41"/>
      <c r="B942" s="41"/>
      <c r="C942" s="1"/>
      <c r="D942" s="42"/>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41"/>
      <c r="B943" s="41"/>
      <c r="C943" s="1"/>
      <c r="D943" s="42"/>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41"/>
      <c r="B944" s="41"/>
      <c r="C944" s="1"/>
      <c r="D944" s="42"/>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41"/>
      <c r="B945" s="41"/>
      <c r="C945" s="1"/>
      <c r="D945" s="42"/>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41"/>
      <c r="B946" s="41"/>
      <c r="C946" s="1"/>
      <c r="D946" s="42"/>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41"/>
      <c r="B947" s="41"/>
      <c r="C947" s="1"/>
      <c r="D947" s="42"/>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41"/>
      <c r="B948" s="41"/>
      <c r="C948" s="1"/>
      <c r="D948" s="42"/>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41"/>
      <c r="B949" s="41"/>
      <c r="C949" s="1"/>
      <c r="D949" s="42"/>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41"/>
      <c r="B950" s="41"/>
      <c r="C950" s="1"/>
      <c r="D950" s="42"/>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41"/>
      <c r="B951" s="41"/>
      <c r="C951" s="1"/>
      <c r="D951" s="42"/>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41"/>
      <c r="B952" s="41"/>
      <c r="C952" s="1"/>
      <c r="D952" s="42"/>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41"/>
      <c r="B953" s="41"/>
      <c r="C953" s="1"/>
      <c r="D953" s="42"/>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41"/>
      <c r="B954" s="41"/>
      <c r="C954" s="1"/>
      <c r="D954" s="42"/>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41"/>
      <c r="B955" s="41"/>
      <c r="C955" s="1"/>
      <c r="D955" s="42"/>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41"/>
      <c r="B956" s="41"/>
      <c r="C956" s="1"/>
      <c r="D956" s="42"/>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41"/>
      <c r="B957" s="41"/>
      <c r="C957" s="1"/>
      <c r="D957" s="42"/>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41"/>
      <c r="B958" s="41"/>
      <c r="C958" s="1"/>
      <c r="D958" s="42"/>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41"/>
      <c r="B959" s="41"/>
      <c r="C959" s="1"/>
      <c r="D959" s="42"/>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41"/>
      <c r="B960" s="41"/>
      <c r="C960" s="1"/>
      <c r="D960" s="42"/>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41"/>
      <c r="B961" s="41"/>
      <c r="C961" s="1"/>
      <c r="D961" s="42"/>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41"/>
      <c r="B962" s="41"/>
      <c r="C962" s="1"/>
      <c r="D962" s="42"/>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41"/>
      <c r="B963" s="41"/>
      <c r="C963" s="1"/>
      <c r="D963" s="42"/>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41"/>
      <c r="B964" s="41"/>
      <c r="C964" s="1"/>
      <c r="D964" s="42"/>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41"/>
      <c r="B965" s="41"/>
      <c r="C965" s="1"/>
      <c r="D965" s="42"/>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41"/>
      <c r="B966" s="41"/>
      <c r="C966" s="1"/>
      <c r="D966" s="42"/>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41"/>
      <c r="B967" s="41"/>
      <c r="C967" s="1"/>
      <c r="D967" s="42"/>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41"/>
      <c r="B968" s="41"/>
      <c r="C968" s="1"/>
      <c r="D968" s="42"/>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41"/>
      <c r="B969" s="41"/>
      <c r="C969" s="1"/>
      <c r="D969" s="42"/>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41"/>
      <c r="B970" s="41"/>
      <c r="C970" s="1"/>
      <c r="D970" s="42"/>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41"/>
      <c r="B971" s="41"/>
      <c r="C971" s="1"/>
      <c r="D971" s="42"/>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41"/>
      <c r="B972" s="41"/>
      <c r="C972" s="1"/>
      <c r="D972" s="42"/>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41"/>
      <c r="B973" s="41"/>
      <c r="C973" s="1"/>
      <c r="D973" s="42"/>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41"/>
      <c r="B974" s="41"/>
      <c r="C974" s="1"/>
      <c r="D974" s="42"/>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41"/>
      <c r="B975" s="41"/>
      <c r="C975" s="1"/>
      <c r="D975" s="42"/>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41"/>
      <c r="B976" s="41"/>
      <c r="C976" s="1"/>
      <c r="D976" s="42"/>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41"/>
      <c r="B977" s="41"/>
      <c r="C977" s="1"/>
      <c r="D977" s="42"/>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41"/>
      <c r="B978" s="41"/>
      <c r="C978" s="1"/>
      <c r="D978" s="42"/>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41"/>
      <c r="B979" s="41"/>
      <c r="C979" s="1"/>
      <c r="D979" s="42"/>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41"/>
      <c r="B980" s="41"/>
      <c r="C980" s="1"/>
      <c r="D980" s="42"/>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41"/>
      <c r="B981" s="41"/>
      <c r="C981" s="1"/>
      <c r="D981" s="42"/>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41"/>
      <c r="B982" s="41"/>
      <c r="C982" s="1"/>
      <c r="D982" s="42"/>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41"/>
      <c r="B983" s="41"/>
      <c r="C983" s="1"/>
      <c r="D983" s="42"/>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41"/>
      <c r="B984" s="41"/>
      <c r="C984" s="1"/>
      <c r="D984" s="42"/>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41"/>
      <c r="B985" s="41"/>
      <c r="C985" s="1"/>
      <c r="D985" s="42"/>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41"/>
      <c r="B986" s="41"/>
      <c r="C986" s="1"/>
      <c r="D986" s="42"/>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41"/>
      <c r="B987" s="41"/>
      <c r="C987" s="1"/>
      <c r="D987" s="42"/>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41"/>
      <c r="B988" s="41"/>
      <c r="C988" s="1"/>
      <c r="D988" s="42"/>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41"/>
      <c r="B989" s="41"/>
      <c r="C989" s="1"/>
      <c r="D989" s="42"/>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41"/>
      <c r="B990" s="41"/>
      <c r="C990" s="1"/>
      <c r="D990" s="42"/>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41"/>
      <c r="B991" s="41"/>
      <c r="C991" s="1"/>
      <c r="D991" s="42"/>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41"/>
      <c r="B992" s="41"/>
      <c r="C992" s="1"/>
      <c r="D992" s="42"/>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41"/>
      <c r="B993" s="41"/>
      <c r="C993" s="1"/>
      <c r="D993" s="42"/>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41"/>
      <c r="B994" s="41"/>
      <c r="C994" s="1"/>
      <c r="D994" s="42"/>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41"/>
      <c r="B995" s="41"/>
      <c r="C995" s="1"/>
      <c r="D995" s="42"/>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41"/>
      <c r="B996" s="41"/>
      <c r="C996" s="1"/>
      <c r="D996" s="42"/>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41"/>
      <c r="B997" s="41"/>
      <c r="C997" s="1"/>
      <c r="D997" s="42"/>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41"/>
      <c r="B998" s="41"/>
      <c r="C998" s="1"/>
      <c r="D998" s="42"/>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41"/>
      <c r="B999" s="41"/>
      <c r="C999" s="1"/>
      <c r="D999" s="42"/>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41"/>
      <c r="B1000" s="41"/>
      <c r="C1000" s="1"/>
      <c r="D1000" s="4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A3:Z136" xr:uid="{00000000-0009-0000-0000-000001000000}"/>
  <mergeCells count="6">
    <mergeCell ref="I84:I87"/>
    <mergeCell ref="A1:Q1"/>
    <mergeCell ref="A2:C2"/>
    <mergeCell ref="D2:H2"/>
    <mergeCell ref="I2:Q2"/>
    <mergeCell ref="I80:I82"/>
  </mergeCells>
  <hyperlinks>
    <hyperlink ref="I110" r:id="rId1" xr:uid="{00000000-0004-0000-0100-000000000000}"/>
  </hyperlinks>
  <printOptions horizontalCentered="1" gridLines="1"/>
  <pageMargins left="0.25" right="0.25" top="0.75" bottom="0.75" header="0" footer="0"/>
  <pageSetup paperSize="9" scale="55" orientation="landscape" cellComments="atEnd"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Mapeo resultados (indicadores)</vt:lpstr>
      <vt:lpstr>Seguimiento actividades-PA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Taty Rodríguez M</dc:creator>
  <cp:lastModifiedBy>Yina Alejandra Fonseca Gomez</cp:lastModifiedBy>
  <dcterms:created xsi:type="dcterms:W3CDTF">2020-06-26T14:42:20Z</dcterms:created>
  <dcterms:modified xsi:type="dcterms:W3CDTF">2024-12-09T16:32:25Z</dcterms:modified>
</cp:coreProperties>
</file>