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onsecag.UBPD\Downloads\"/>
    </mc:Choice>
  </mc:AlternateContent>
  <xr:revisionPtr revIDLastSave="0" documentId="8_{DB04546B-9B7D-400E-AD9C-A48EF768A0E8}" xr6:coauthVersionLast="47" xr6:coauthVersionMax="47" xr10:uidLastSave="{00000000-0000-0000-0000-000000000000}"/>
  <bookViews>
    <workbookView xWindow="20370" yWindow="-120" windowWidth="29040" windowHeight="15840" firstSheet="3" activeTab="3"/>
  </bookViews>
  <sheets>
    <sheet name="Hoja2" sheetId="13" state="hidden" r:id="rId1"/>
    <sheet name="Hoja1" sheetId="12" state="hidden" r:id="rId2"/>
    <sheet name="T.D " sheetId="3" state="hidden" r:id="rId3"/>
    <sheet name="Informe General" sheetId="2" r:id="rId4"/>
    <sheet name="SIVJRNR" sheetId="10" r:id="rId5"/>
    <sheet name="Informe Desagregado Inversión " sheetId="8" r:id="rId6"/>
    <sheet name="Hoja3" sheetId="14" state="hidden" r:id="rId7"/>
    <sheet name="SIIF desagregado" sheetId="11" r:id="rId8"/>
  </sheets>
  <definedNames>
    <definedName name="_xlnm._FilterDatabase" localSheetId="7" hidden="1">'SIIF desagregado'!$A$4:$AA$78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9" i="11" l="1"/>
  <c r="M25" i="2"/>
  <c r="M30" i="8"/>
  <c r="K31" i="8"/>
  <c r="M32" i="8"/>
  <c r="M33" i="8"/>
  <c r="K34" i="8"/>
  <c r="K35" i="8"/>
  <c r="M36" i="8"/>
  <c r="M37" i="8"/>
  <c r="M38" i="8"/>
  <c r="M39" i="8"/>
  <c r="M40" i="8"/>
  <c r="M41" i="8"/>
  <c r="I30" i="8"/>
  <c r="G31" i="8"/>
  <c r="I32" i="8"/>
  <c r="G33" i="8"/>
  <c r="I34" i="8"/>
  <c r="I36" i="8"/>
  <c r="I37" i="8"/>
  <c r="I38" i="8"/>
  <c r="I39" i="8"/>
  <c r="I40" i="8"/>
  <c r="I41" i="8"/>
  <c r="J20" i="8"/>
  <c r="J24" i="8" s="1"/>
  <c r="I29" i="8"/>
  <c r="E53" i="14"/>
  <c r="G52" i="14"/>
  <c r="G53" i="14" s="1"/>
  <c r="F52" i="14"/>
  <c r="F53" i="14" s="1"/>
  <c r="E52" i="14"/>
  <c r="G34" i="14"/>
  <c r="F34" i="14"/>
  <c r="F35" i="14" s="1"/>
  <c r="G29" i="14"/>
  <c r="G35" i="14" s="1"/>
  <c r="F29" i="14"/>
  <c r="G24" i="14"/>
  <c r="G23" i="14"/>
  <c r="F23" i="14"/>
  <c r="F24" i="14" s="1"/>
  <c r="G20" i="14"/>
  <c r="F20" i="14"/>
  <c r="E20" i="14"/>
  <c r="E24" i="14" s="1"/>
  <c r="G14" i="14"/>
  <c r="E14" i="14"/>
  <c r="G13" i="14"/>
  <c r="F13" i="14"/>
  <c r="F14" i="14" s="1"/>
  <c r="E13" i="14"/>
  <c r="G9" i="14"/>
  <c r="F9" i="14"/>
  <c r="L42" i="8"/>
  <c r="M42" i="8" s="1"/>
  <c r="H42" i="8"/>
  <c r="D42" i="8"/>
  <c r="E41" i="8"/>
  <c r="E40" i="8"/>
  <c r="E39" i="8"/>
  <c r="E38" i="8"/>
  <c r="E37" i="8"/>
  <c r="E36" i="8"/>
  <c r="E35" i="8"/>
  <c r="E34" i="8"/>
  <c r="C33" i="8"/>
  <c r="C42" i="8" s="1"/>
  <c r="E32" i="8"/>
  <c r="E31" i="8"/>
  <c r="E30" i="8"/>
  <c r="E29" i="8"/>
  <c r="L23" i="8"/>
  <c r="H23" i="8"/>
  <c r="D23" i="8"/>
  <c r="D24" i="8" s="1"/>
  <c r="C23" i="8"/>
  <c r="E23" i="8" s="1"/>
  <c r="L22" i="8"/>
  <c r="M22" i="8" s="1"/>
  <c r="H22" i="8"/>
  <c r="D22" i="8"/>
  <c r="L21" i="8"/>
  <c r="H21" i="8"/>
  <c r="D21" i="8"/>
  <c r="E21" i="8"/>
  <c r="C21" i="8"/>
  <c r="L20" i="8"/>
  <c r="H20" i="8"/>
  <c r="H24" i="8" s="1"/>
  <c r="D20" i="8"/>
  <c r="C20" i="8"/>
  <c r="G13" i="8"/>
  <c r="F13" i="8"/>
  <c r="E13" i="8"/>
  <c r="D13" i="8"/>
  <c r="C13" i="8"/>
  <c r="X9" i="10"/>
  <c r="AA9" i="10"/>
  <c r="W9" i="10"/>
  <c r="Z9" i="10" s="1"/>
  <c r="V9" i="10"/>
  <c r="Y9" i="10"/>
  <c r="U9" i="10"/>
  <c r="O9" i="10"/>
  <c r="N9" i="10"/>
  <c r="Q9" i="10" s="1"/>
  <c r="M9" i="10"/>
  <c r="L9" i="10"/>
  <c r="P9" i="10" s="1"/>
  <c r="F9" i="10"/>
  <c r="E9" i="10"/>
  <c r="D9" i="10"/>
  <c r="C9" i="10"/>
  <c r="H9" i="10" s="1"/>
  <c r="AA8" i="10"/>
  <c r="Z8" i="10"/>
  <c r="Y8" i="10"/>
  <c r="R8" i="10"/>
  <c r="Q8" i="10"/>
  <c r="P8" i="10"/>
  <c r="I8" i="10"/>
  <c r="H8" i="10"/>
  <c r="G8" i="10"/>
  <c r="AA7" i="10"/>
  <c r="Z7" i="10"/>
  <c r="Y7" i="10"/>
  <c r="R7" i="10"/>
  <c r="Q7" i="10"/>
  <c r="P7" i="10"/>
  <c r="I7" i="10"/>
  <c r="H7" i="10"/>
  <c r="G7" i="10"/>
  <c r="AA6" i="10"/>
  <c r="Z6" i="10"/>
  <c r="Y6" i="10"/>
  <c r="R6" i="10"/>
  <c r="Q6" i="10"/>
  <c r="P6" i="10"/>
  <c r="I6" i="10"/>
  <c r="H6" i="10"/>
  <c r="G6" i="10"/>
  <c r="D6" i="12"/>
  <c r="C6" i="12"/>
  <c r="F42" i="13"/>
  <c r="G42" i="13" s="1"/>
  <c r="F41" i="13"/>
  <c r="G41" i="13" s="1"/>
  <c r="E41" i="13"/>
  <c r="E42" i="13" s="1"/>
  <c r="G40" i="13"/>
  <c r="G39" i="13"/>
  <c r="G38" i="13"/>
  <c r="G37" i="13"/>
  <c r="F33" i="13"/>
  <c r="G33" i="13" s="1"/>
  <c r="E33" i="13"/>
  <c r="E34" i="13" s="1"/>
  <c r="G32" i="13"/>
  <c r="G31" i="13"/>
  <c r="G30" i="13"/>
  <c r="F29" i="13"/>
  <c r="G29" i="13" s="1"/>
  <c r="E29" i="13"/>
  <c r="G27" i="13"/>
  <c r="F23" i="13"/>
  <c r="F24" i="13" s="1"/>
  <c r="G24" i="13" s="1"/>
  <c r="E23" i="13"/>
  <c r="G20" i="13"/>
  <c r="G18" i="13"/>
  <c r="G17" i="13"/>
  <c r="F17" i="13"/>
  <c r="E17" i="13"/>
  <c r="E24" i="13" s="1"/>
  <c r="G16" i="13"/>
  <c r="G15" i="13"/>
  <c r="E12" i="13"/>
  <c r="G11" i="13"/>
  <c r="F11" i="13"/>
  <c r="E11" i="13"/>
  <c r="G10" i="13"/>
  <c r="G9" i="13"/>
  <c r="F8" i="13"/>
  <c r="G8" i="13" s="1"/>
  <c r="E8" i="13"/>
  <c r="G7" i="13"/>
  <c r="G6" i="13"/>
  <c r="G27" i="2"/>
  <c r="K27" i="2" s="1"/>
  <c r="F27" i="2"/>
  <c r="E27" i="2"/>
  <c r="I27" i="2" s="1"/>
  <c r="D27" i="2"/>
  <c r="C27" i="2"/>
  <c r="J27" i="2" s="1"/>
  <c r="K26" i="2"/>
  <c r="J26" i="2"/>
  <c r="I26" i="2"/>
  <c r="H26" i="2"/>
  <c r="K25" i="2"/>
  <c r="J25" i="2"/>
  <c r="I25" i="2"/>
  <c r="H25" i="2"/>
  <c r="K24" i="2"/>
  <c r="J24" i="2"/>
  <c r="I24" i="2"/>
  <c r="H24" i="2"/>
  <c r="G20" i="2"/>
  <c r="K20" i="2"/>
  <c r="F20" i="2"/>
  <c r="J20" i="2"/>
  <c r="E20" i="2"/>
  <c r="I20" i="2"/>
  <c r="D20" i="2"/>
  <c r="C20" i="2"/>
  <c r="H20" i="2" s="1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G12" i="2"/>
  <c r="K12" i="2"/>
  <c r="F12" i="2"/>
  <c r="J12" i="2" s="1"/>
  <c r="E12" i="2"/>
  <c r="I12" i="2" s="1"/>
  <c r="D12" i="2"/>
  <c r="C12" i="2"/>
  <c r="H12" i="2" s="1"/>
  <c r="K11" i="2"/>
  <c r="J11" i="2"/>
  <c r="I11" i="2"/>
  <c r="H11" i="2"/>
  <c r="K10" i="2"/>
  <c r="J10" i="2"/>
  <c r="I10" i="2"/>
  <c r="H10" i="2"/>
  <c r="H27" i="2"/>
  <c r="G35" i="8"/>
  <c r="K30" i="8"/>
  <c r="K38" i="8"/>
  <c r="M34" i="8"/>
  <c r="G32" i="8"/>
  <c r="J42" i="8"/>
  <c r="M35" i="8"/>
  <c r="F21" i="8"/>
  <c r="I21" i="8" s="1"/>
  <c r="G21" i="8"/>
  <c r="J21" i="8"/>
  <c r="K21" i="8" s="1"/>
  <c r="G30" i="8"/>
  <c r="M29" i="8"/>
  <c r="I33" i="8"/>
  <c r="G41" i="8"/>
  <c r="G37" i="8"/>
  <c r="G36" i="8"/>
  <c r="F23" i="8"/>
  <c r="I23" i="8" s="1"/>
  <c r="K32" i="8"/>
  <c r="K40" i="8"/>
  <c r="K37" i="8"/>
  <c r="K29" i="8"/>
  <c r="F20" i="8"/>
  <c r="I20" i="8" s="1"/>
  <c r="G20" i="8"/>
  <c r="K33" i="8"/>
  <c r="K36" i="8"/>
  <c r="M20" i="8"/>
  <c r="G29" i="8"/>
  <c r="G38" i="8"/>
  <c r="I35" i="8"/>
  <c r="F42" i="8"/>
  <c r="G39" i="8"/>
  <c r="K39" i="8"/>
  <c r="J23" i="8"/>
  <c r="I31" i="8"/>
  <c r="M31" i="8"/>
  <c r="G34" i="8"/>
  <c r="K41" i="8"/>
  <c r="F22" i="8"/>
  <c r="I22" i="8" s="1"/>
  <c r="G40" i="8"/>
  <c r="J22" i="8"/>
  <c r="I42" i="8"/>
  <c r="G23" i="8"/>
  <c r="K23" i="8"/>
  <c r="M23" i="8"/>
  <c r="E42" i="8" l="1"/>
  <c r="F54" i="14"/>
  <c r="G54" i="14"/>
  <c r="K42" i="8"/>
  <c r="G42" i="8"/>
  <c r="E54" i="14"/>
  <c r="M24" i="8"/>
  <c r="E43" i="13"/>
  <c r="G9" i="10"/>
  <c r="F12" i="13"/>
  <c r="G12" i="13" s="1"/>
  <c r="F34" i="13"/>
  <c r="I9" i="10"/>
  <c r="C22" i="8"/>
  <c r="G22" i="8" s="1"/>
  <c r="E33" i="8"/>
  <c r="M21" i="8"/>
  <c r="K20" i="8"/>
  <c r="L24" i="8"/>
  <c r="E20" i="8"/>
  <c r="R9" i="10"/>
  <c r="G23" i="13"/>
  <c r="F24" i="8"/>
  <c r="G24" i="8" l="1"/>
  <c r="I24" i="8"/>
  <c r="G34" i="13"/>
  <c r="F43" i="13"/>
  <c r="G43" i="13" s="1"/>
  <c r="E22" i="8"/>
  <c r="K22" i="8"/>
  <c r="C24" i="8"/>
  <c r="E24" i="8" l="1"/>
  <c r="K24" i="8"/>
</calcChain>
</file>

<file path=xl/sharedStrings.xml><?xml version="1.0" encoding="utf-8"?>
<sst xmlns="http://schemas.openxmlformats.org/spreadsheetml/2006/main" count="1419" uniqueCount="362">
  <si>
    <t>TIPO</t>
  </si>
  <si>
    <t>UNIDAD DE BUSQUEDA DE PERSONAS DADAS POR DESAPARECIDAS EN EL CONTEXTO Y EN RAZON DEL CONFLICTO ARMADO UBPD</t>
  </si>
  <si>
    <t>C-4403-1000-2</t>
  </si>
  <si>
    <t>C</t>
  </si>
  <si>
    <t>1000</t>
  </si>
  <si>
    <t>C-4499-1000-1</t>
  </si>
  <si>
    <t>C-4499-1000-2</t>
  </si>
  <si>
    <t xml:space="preserve"> CDP </t>
  </si>
  <si>
    <t xml:space="preserve"> COMPROMISO </t>
  </si>
  <si>
    <t xml:space="preserve"> OBLIGACION </t>
  </si>
  <si>
    <t xml:space="preserve"> PAGOS </t>
  </si>
  <si>
    <t xml:space="preserve"> % CDP </t>
  </si>
  <si>
    <t xml:space="preserve"> % COMP </t>
  </si>
  <si>
    <t xml:space="preserve"> % OBL </t>
  </si>
  <si>
    <t xml:space="preserve"> % PAG </t>
  </si>
  <si>
    <t>Funcionamiento</t>
  </si>
  <si>
    <t>Inversión</t>
  </si>
  <si>
    <t>Total general</t>
  </si>
  <si>
    <t>Gastos de Personal</t>
  </si>
  <si>
    <t>Adquisición de Bienes y Servicios</t>
  </si>
  <si>
    <t>Transferencias corrientes</t>
  </si>
  <si>
    <t>Impuestos</t>
  </si>
  <si>
    <t>Total Funcionamiento</t>
  </si>
  <si>
    <t xml:space="preserve"> Proyecto de Inversión </t>
  </si>
  <si>
    <t>TOTAL INVERSIÓN</t>
  </si>
  <si>
    <t>Etiquetas de fila</t>
  </si>
  <si>
    <t>Suma de APR. VIGENTE</t>
  </si>
  <si>
    <t>Suma de CDP</t>
  </si>
  <si>
    <t>Suma de COMPROMISO</t>
  </si>
  <si>
    <t>Suma de OBLIGACION</t>
  </si>
  <si>
    <t>Suma de PAGOS</t>
  </si>
  <si>
    <t xml:space="preserve"> APR VIGENTE</t>
  </si>
  <si>
    <t xml:space="preserve">Implementación de acciones humanitarios y extrajudiciales de búsqueda de personas dadas por desaparecidas </t>
  </si>
  <si>
    <t>EJECUCIÓN  SIVJRNR TOTAL</t>
  </si>
  <si>
    <t>EJECUCIÓN  SIVJRNR FUNCIONAMIENTO</t>
  </si>
  <si>
    <t>EJECUCIÓN  SIVJRNR INVERSIÓN</t>
  </si>
  <si>
    <t>ENTIDAD</t>
  </si>
  <si>
    <t xml:space="preserve"> APR DEFINITIVA </t>
  </si>
  <si>
    <t>COMISION PARA EL ESCLARECIMIENTO DE LA VERDAD, LA CONVIVENCIA Y LA NO REPETICION -CEV</t>
  </si>
  <si>
    <t>COMISION PARA EL ESCLARECIMIENTO DE LA VERDAD, LA CONVIVENCIA Y LA NO REPETICION - CEV</t>
  </si>
  <si>
    <t>JURISDICCIÓN ESPECIAL PARA LA PAZ - JEP</t>
  </si>
  <si>
    <t>UNIDAD DE BUSQUEDA DE PERSONAS DADAS POR DESAPARECIDAS EN EL CONTEXTO Y EN RAZON DEL CONFLICTO ARMADO  - UBPD</t>
  </si>
  <si>
    <t>Dependencia</t>
  </si>
  <si>
    <t xml:space="preserve"> Cuota Asignada Inversión (1)</t>
  </si>
  <si>
    <t>% COMP</t>
  </si>
  <si>
    <t>% OBL</t>
  </si>
  <si>
    <t xml:space="preserve"> Sobre lo Asignado</t>
  </si>
  <si>
    <t>Dirección General</t>
  </si>
  <si>
    <t>Dirección Técnica de Información, Planeación y Localización para la Búsqueda</t>
  </si>
  <si>
    <t>Dirección Técnica de Participación, Contacto con las Victimas y Enfoques Diferenciales</t>
  </si>
  <si>
    <t>Dirección Técnica de Prospección, Recuperación e Identificación</t>
  </si>
  <si>
    <t xml:space="preserve">Oficina Asesora de Comunicaciones y Pedagogía </t>
  </si>
  <si>
    <t>Oficina de Gestión del Conocimiento</t>
  </si>
  <si>
    <t>Oficina de Tecnologías de la Información y las Comunicaciones</t>
  </si>
  <si>
    <t xml:space="preserve">Secretaría General </t>
  </si>
  <si>
    <t>Subdirección Administrativa y Financiera</t>
  </si>
  <si>
    <t>Subdirección de Gestión Humana</t>
  </si>
  <si>
    <t>Subdirección General Técnica y Territorial</t>
  </si>
  <si>
    <t>Total</t>
  </si>
  <si>
    <t xml:space="preserve"> Distribución indicativa (1)</t>
  </si>
  <si>
    <t xml:space="preserve"> Compromisos (4)</t>
  </si>
  <si>
    <t xml:space="preserve"> Sobre La Distribución Indicativa</t>
  </si>
  <si>
    <t xml:space="preserve"> Pendiente por programar con cuota asignada (3)
(1-2)</t>
  </si>
  <si>
    <t xml:space="preserve"> Pendiente por programar con cuota asignada  (3)
(1-2)</t>
  </si>
  <si>
    <t xml:space="preserve">Total Proyecto </t>
  </si>
  <si>
    <t xml:space="preserve">Proyecto/ Dependencia </t>
  </si>
  <si>
    <t>Implementación de acciones humanitarios y extrajudiciales de búsqueda de personas dadas por desaparecidas  (Gerente: Subdirectora General Técnica y Territorial)</t>
  </si>
  <si>
    <t>Obligaciones (5)</t>
  </si>
  <si>
    <t>Oficina Asesora de Comunicaciones y Pedagogía</t>
  </si>
  <si>
    <t>Obligaciones (5) (A)</t>
  </si>
  <si>
    <t xml:space="preserve">Fortalecimiento de la Unidad de Búsqueda de Personas dadas por Desaparecidas  nacional </t>
  </si>
  <si>
    <t xml:space="preserve">Fortalecimiento de las capacidades tecnológicas de la Unidad de Búsqueda de Personas dadas por Desaparecidas  nacional </t>
  </si>
  <si>
    <t>Oficina Asesora de Planeación</t>
  </si>
  <si>
    <t>Fortalecimiento de la Unidad de Búsqueda de Personas dadas por Desaparecidas  nacional  (Gerente Secretaria General)</t>
  </si>
  <si>
    <t xml:space="preserve">Fortalecimiento de las capacidades tecnológicas de la Unidad de Búsqueda de Personas dadas por Desaparecidas nacional (Gerente: Jefe Oficina de Tecnologías de la Información y las Comunicaciones ) </t>
  </si>
  <si>
    <t>Secretaría General</t>
  </si>
  <si>
    <t>AÑO</t>
  </si>
  <si>
    <t>PRESUPUESTO INVERSIÓN 2022</t>
  </si>
  <si>
    <t>Cooperación Internacional y Alianzas Estratégicas</t>
  </si>
  <si>
    <t xml:space="preserve">Convenciones </t>
  </si>
  <si>
    <t>Comp / Asignado</t>
  </si>
  <si>
    <t xml:space="preserve"> Obl / Asignado</t>
  </si>
  <si>
    <t>Meta Compromisos</t>
  </si>
  <si>
    <t xml:space="preserve"> Sobre la meta propuesta</t>
  </si>
  <si>
    <t>Meta Obligaciones</t>
  </si>
  <si>
    <t xml:space="preserve"> Comp y  Obl / Meta Programada.</t>
  </si>
  <si>
    <t xml:space="preserve">Objetivo específico (1) : Consolidar, organizar y analizar la información para la búsqueda de personas dadas por desaparecidas </t>
  </si>
  <si>
    <t xml:space="preserve">Producto  </t>
  </si>
  <si>
    <t xml:space="preserve">Actividad </t>
  </si>
  <si>
    <r>
      <t xml:space="preserve">Servicio de información para la búsqueda de personas dadas por desaparecidas </t>
    </r>
    <r>
      <rPr>
        <sz val="10"/>
        <color indexed="8"/>
        <rFont val="Arial Narrow"/>
        <family val="2"/>
      </rPr>
      <t>(incluye sistema de información misional, capítulo especial del registro nacional de desaparecidos,</t>
    </r>
    <r>
      <rPr>
        <sz val="10"/>
        <color indexed="10"/>
        <rFont val="Arial Narrow"/>
        <family val="2"/>
      </rPr>
      <t xml:space="preserve"> </t>
    </r>
    <r>
      <rPr>
        <sz val="10"/>
        <color indexed="8"/>
        <rFont val="Arial Narrow"/>
        <family val="2"/>
      </rPr>
      <t>registro nacional de fosas, cementerios ilegales y sepulturas y otras herramientas de análisis y procesamientos de información)</t>
    </r>
  </si>
  <si>
    <t>Diseñar y desarrollar los componentes del Servicio de información para la búsqueda de personas dadas por desaparecidas</t>
  </si>
  <si>
    <t>Implementar y actualizar los componentes del Servicio de información para la búsqueda de personas dadas por desaparecidas</t>
  </si>
  <si>
    <t>Subtotal producto 1</t>
  </si>
  <si>
    <r>
      <t>Documentos metodológicos</t>
    </r>
    <r>
      <rPr>
        <sz val="10"/>
        <color indexed="8"/>
        <rFont val="Arial Narrow"/>
        <family val="2"/>
      </rPr>
      <t xml:space="preserve"> (Formulación, implementación y seguimiento de planes de búsqueda de personas dadas por desaparecidas y acciones complementarias para el desarrollo de metodologías de abordaje de lugares)</t>
    </r>
  </si>
  <si>
    <t>Recolectar, gestionar, procesar y analizar la información para la formulación de planes de búsqueda, con criterios diferenciales y territoriales</t>
  </si>
  <si>
    <t>Desarrollar líneas y métodos de investigación que den respuesta a contextos diferenciales y escenarios particulares de búsqueda</t>
  </si>
  <si>
    <t>Subtotal producto 2</t>
  </si>
  <si>
    <t xml:space="preserve"> Total Objetivo específico (1)</t>
  </si>
  <si>
    <t xml:space="preserve"> Objetivo específico (2) Garantizar las condiciones técnicas y operativas para la localización, recuperación e identificación de personas dadas por desaparecidas</t>
  </si>
  <si>
    <r>
      <t xml:space="preserve">Servicios de prospección de lugares y recuperación de cuerpos / </t>
    </r>
    <r>
      <rPr>
        <sz val="10"/>
        <color indexed="8"/>
        <rFont val="Arial Narrow"/>
        <family val="2"/>
      </rPr>
      <t xml:space="preserve">(Son las misiones humanitarias que buscan explorar zonas y confirmar o descartar sitios de interés forense, mediante equipos especializados y técnicas de arqueología y geofísica. Estas misiones también implican intervenir los lugares para encontrar cuerpos o elementos asociados al cadáver, pese a que no siempre puedan ser encontrarlos o recuperados efectivamente por múltiples factores) </t>
    </r>
  </si>
  <si>
    <t>Proveer los equipos humanos y técnicos, herramientas e insumos necesarios para atender necesidades especiales en el desarrollo de misiones humanitarias de prospección y recuperación de cuerpos de personas dadas por desaparecidas</t>
  </si>
  <si>
    <t>Desarrollar misiones humanitarias de prospección y recuperación de cuerpos de personas dadas por desaparecidas, atendiendo las necesidades logísticas, de seguridad y protección y las diferentes tradiciones étnicas y culturales</t>
  </si>
  <si>
    <t>Total Producto 3</t>
  </si>
  <si>
    <r>
      <t>Servicio de seguimiento al proceso de identificación humana</t>
    </r>
    <r>
      <rPr>
        <sz val="10"/>
        <color indexed="8"/>
        <rFont val="Arial Narrow"/>
        <family val="2"/>
      </rPr>
      <t xml:space="preserve"> (hace referencia a las actividades constantes que la entidad hace frente al proceso de identificación de los cuerpos, incluyendo los que la UBPD recupera y sobre los que INMLCF ha realizado necropsia médico legal y aún no han logrado ser identificados. Dado que la identificación debe ser realizada directamente por el INMLCF, la responsabilidad de la UBPD al respecto es hacer seguimiento al desarrollo y avance de las acciones técnicas de identificación correspondiente) </t>
    </r>
  </si>
  <si>
    <t>Desarrollar acciones de articulación y cooperación para fortalecer los procesos de identificación humana en el país</t>
  </si>
  <si>
    <t>Disponer los recursos técnicos y logísticos para contar con repositorios de cuerpos no identificados que sean seguros, dignos y que garanticen su conservación mientras se surte el proceso de identificación y entrega a sus familiares</t>
  </si>
  <si>
    <t xml:space="preserve">Realizar acciones que permitan la recolección y procesamiento de muestras biológicas para complementar el banco de perfiles genéticos </t>
  </si>
  <si>
    <t>Subtotal producto 4</t>
  </si>
  <si>
    <t xml:space="preserve"> Total Objetivo específico (2)</t>
  </si>
  <si>
    <t>Objetivo específico (3) Garantizar la participación de las personas que buscan en todas las etapas del proceso de búsqueda humanitaria y extrajudicial </t>
  </si>
  <si>
    <r>
      <t>Servicio de entrega digna de cuerpos</t>
    </r>
    <r>
      <rPr>
        <sz val="10"/>
        <color indexed="8"/>
        <rFont val="Arial Narrow"/>
        <family val="2"/>
      </rPr>
      <t xml:space="preserve"> (Este indicador cuenta el número de personas dadas por desaparecidas que son encontradas sin vida y que logran ser identificadas, de manera que se puede pasar a la etapa final de las fases de búsqueda en la UBPD que, en este caso, es la entrega digna a sus familiares, comunidades o personas que buscan. Dichas entregas dignas se deben realizar según los parámetros o lineamientos que para ello tenga establecidos la entidad) </t>
    </r>
  </si>
  <si>
    <t>Disponer los recursos humanos, técnicos y logísticos para llevar a cabo los actos de entrega digna de cuerpos de personas dadas por desaparecidas de acuerdo con los enfoques diferenciales (Género, LGBTI, niños, niñas, adolescentes, jóvenes, discapacidad, adulto mayor diferenciales.</t>
  </si>
  <si>
    <t>Incorporar los enfoques diferenciales étnicos en el marco de la entrega digna de personas pertenecientes a comunidades y pueblos étnicos.</t>
  </si>
  <si>
    <t>Subtotal producto 5</t>
  </si>
  <si>
    <r>
      <t xml:space="preserve">Servicio de asesoría, orientación para la participación en el proceso de búsqueda </t>
    </r>
    <r>
      <rPr>
        <sz val="10"/>
        <color indexed="8"/>
        <rFont val="Arial Narrow"/>
        <family val="2"/>
      </rPr>
      <t xml:space="preserve">(Corresponde al conjunto de acciones que realiza la UBPD para garantizar la participación de las personas que buscan en todas las etapas del proceso y partiendo siempre de sus necesidades y expectativas). </t>
    </r>
  </si>
  <si>
    <t>Viabilizar las condiciones seguras y reparadoras para el contacto y reencuentro de las personas que se encuentren con vida.</t>
  </si>
  <si>
    <t>Disponer los recursos técnicos, y logísticos para desarrollar los diálogos y planes de trabajo acordados con las personas que buscan.</t>
  </si>
  <si>
    <t>Fortalecer la red de apoyo que promueva la   participación en los procesos de búsqueda de personas dadas por desaparecidas.</t>
  </si>
  <si>
    <t>Subtotal producto 6</t>
  </si>
  <si>
    <t xml:space="preserve"> Total Objetivo específico (3)</t>
  </si>
  <si>
    <t>Objetivo específico (4)Posicionar la búsqueda de personas dadas por desaparecidas como contribución a la verdad, la reparación y la no repetición para la construcción de paz.</t>
  </si>
  <si>
    <r>
      <t>Servicio de divulgación para la búsqueda:</t>
    </r>
    <r>
      <rPr>
        <sz val="10"/>
        <color indexed="8"/>
        <rFont val="Arial Narrow"/>
        <family val="2"/>
      </rPr>
      <t xml:space="preserve"> (Hace referencia al desarrollo de acciones comunicativas y pedagógicas que permiten la divulgación y posicionamiento de la entidad con diferentes públicos, así como la visibilizarían de la desaparición de personas en la sociedad colombiana y la importancia de su búsqueda.  Lo anterior como aporte fundamental a la verdad, la reparación, la no repetición y la construcción de paz. Estos productos pueden ser: estrategias, campañas, contenidos gráficos, piezas audiovisuales, radiales, talleres, conversatorios, entre otros.)</t>
    </r>
  </si>
  <si>
    <t>Desarrollar estrategias de posicionamiento de la UBPD como la entidad líder en la búsqueda humanitaria y extrajudicial de personas dadas por desaparecidas</t>
  </si>
  <si>
    <t xml:space="preserve">Realizar acciones y productos que contribuyan con el reconocimiento y la dignificación de los saberes y experiencias de búsqueda de los familiares, pueblos y comunidades, y que aporten a las acciones humanitarias de búsqueda.  </t>
  </si>
  <si>
    <t>Llevar a cabo acciones que fortalezcan el conocimiento y las capacidades propias de los servidores de la UBPD, como mecanismo que apoya la pedagogía en torno a la búsqueda humanitaria y extrajudicial de personas</t>
  </si>
  <si>
    <t xml:space="preserve"> Total Objetivo específico (4)</t>
  </si>
  <si>
    <t xml:space="preserve"> Total </t>
  </si>
  <si>
    <t xml:space="preserve">Realizar acciones y productos pedagógicos que  faciliten el acceso de las personas que buscan y demás públicos de interés a la UBPD como mecanismo de búsqueda humanitaria y extrajudicial. </t>
  </si>
  <si>
    <t>Subtotal producto 7</t>
  </si>
  <si>
    <t>Objetivo  específico (1) : Consolidar, organizar y analizar la información para la búsqueda de personas dadas por desaparecidas </t>
  </si>
  <si>
    <t xml:space="preserve"> Dependencias usuarias del contrato </t>
  </si>
  <si>
    <t xml:space="preserve"> Valor apropiado vigente SIIF  2022 </t>
  </si>
  <si>
    <t>Subdirección General, Técnica y Territorial</t>
  </si>
  <si>
    <t xml:space="preserve"> Objetivo específico (2) Garantizar las condiciones técnicas y operativas para la localización, recuperación e identificación de personas dadas por desaparecidas </t>
  </si>
  <si>
    <t>Objetivo específico (3) Garantizar la participación de las personas que buscan en todas las etapas del proceso de búsqueda humanitaria y extrajudicial. </t>
  </si>
  <si>
    <t>Objetivo específico (4)Posicionar la búsqueda de personas dadas por desaparecidas como contribución a la verdad, la reparación y la no repetición para la construcción de paz. </t>
  </si>
  <si>
    <t>Cooperación Internacional y Alianzas</t>
  </si>
  <si>
    <t xml:space="preserve">Realizar acciones y productos pedagógicos que faciliten el acceso de las personas que buscan y demás públicos de interés a la UBPD como mecanismo de búsqueda humanitaria y extrajudicial. </t>
  </si>
  <si>
    <t>Total Producto  7</t>
  </si>
  <si>
    <t>0% y &lt; 85%</t>
  </si>
  <si>
    <t>85% y &lt; 95</t>
  </si>
  <si>
    <t>95 y 100%</t>
  </si>
  <si>
    <t>Obligaciones a 30  Junio</t>
  </si>
  <si>
    <t xml:space="preserve"> Presupuesto programado dependencia usuaria  PAA 2022  V13</t>
  </si>
  <si>
    <t>Obligaciones a 30 de Junio</t>
  </si>
  <si>
    <t xml:space="preserve"> Valor programado PAA</t>
  </si>
  <si>
    <r>
      <rPr>
        <b/>
        <sz val="11"/>
        <rFont val="Calibri"/>
        <family val="2"/>
      </rPr>
      <t xml:space="preserve"> Nota:</t>
    </r>
    <r>
      <rPr>
        <sz val="11"/>
        <rFont val="Calibri"/>
        <family val="2"/>
      </rPr>
      <t xml:space="preserve"> Según la programación de los compromisos en el Plan Anual de Adquisiciones 2022 y teniendo en cuenta la Ley de Garantias el 66% del presupuesto se comprometeria a julio del 2022 con las modalidades de contratación directa y convenios. </t>
    </r>
  </si>
  <si>
    <t>0% y &lt; 60%</t>
  </si>
  <si>
    <t>EJECUCIÓN PRESUPUESTAL  UBPD  ENERO - AGOSTO   2022</t>
  </si>
  <si>
    <t>EJECUCIÓN PRESUPUESTAL  UBPD  ENERO - AGOSTO  2022</t>
  </si>
  <si>
    <t>EJECUCIÓN PRESUPUESTAL FUNCIONAMIENTO  UBPD ENERO - AGOSTO  2022</t>
  </si>
  <si>
    <t>EJECUCIÓN PRESUPUESTAL INVERSIÓN  UBPD ENERO - AGOSTO 2022</t>
  </si>
  <si>
    <t>EJECUCIÓN  SIVJRNR  ENERO - AGOSTO  2022</t>
  </si>
  <si>
    <t>Ejecución presupuestal recursos de inversión desagregado (enero - agosto 2022)</t>
  </si>
  <si>
    <t>PRESUPUESTO DE INVERSIÓN  ENERO - AGOSTO 2022</t>
  </si>
  <si>
    <t>PRESUPUESTO DE INVERSIÓN ENERO - AGOSTO 2022</t>
  </si>
  <si>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</si>
  <si>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</si>
  <si>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</si>
  <si>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</si>
  <si>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</si>
  <si>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</si>
  <si>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</si>
  <si>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</si>
  <si>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</si>
  <si>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</si>
  <si>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</si>
  <si>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</si>
  <si>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</si>
  <si>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</si>
  <si>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</si>
  <si>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</si>
  <si>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</si>
  <si>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</si>
  <si>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</si>
  <si>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</si>
  <si>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</si>
  <si>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</si>
  <si>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</si>
  <si>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</si>
  <si>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</si>
  <si>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</si>
  <si>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</si>
  <si>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</si>
  <si>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</si>
  <si>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</si>
  <si>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</si>
  <si>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</si>
  <si>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44-03-00</t>
  </si>
  <si>
    <t>UNIDAD DE BÚSQUEDA DE PERSONAS DADAS POR DESAPARECIDAS EN EL CONTEXTO Y EN RAZÓN DEL CONFLICTO ARMADO (UBPD)</t>
  </si>
  <si>
    <t>A-01-01-01-001-001</t>
  </si>
  <si>
    <t>A</t>
  </si>
  <si>
    <t>01</t>
  </si>
  <si>
    <t>001</t>
  </si>
  <si>
    <t>Nación</t>
  </si>
  <si>
    <t>10</t>
  </si>
  <si>
    <t>CSF</t>
  </si>
  <si>
    <t>SUELDO BÁSICO</t>
  </si>
  <si>
    <t>A-01-01-01-001-003</t>
  </si>
  <si>
    <t>003</t>
  </si>
  <si>
    <t>PRIMA TÉCNICA SALARIAL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</si>
  <si>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</si>
  <si>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</si>
  <si>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</si>
  <si>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</si>
  <si>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</si>
  <si>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</si>
  <si>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</si>
  <si>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009</t>
  </si>
  <si>
    <t>PRIMA DE NAVIDAD</t>
  </si>
  <si>
    <t>A-01-01-01-001-010</t>
  </si>
  <si>
    <t>010</t>
  </si>
  <si>
    <t>PRIMA DE VACACIONES</t>
  </si>
  <si>
    <t>A-01-01-02-001</t>
  </si>
  <si>
    <t>02</t>
  </si>
  <si>
    <t>APORTES A LA SEGURIDAD SOCIAL EN PENSIONES</t>
  </si>
  <si>
    <t>A-01-01-02-002</t>
  </si>
  <si>
    <t>002</t>
  </si>
  <si>
    <t>APORTES A LA SEGURIDAD SOCIAL EN SALUD</t>
  </si>
  <si>
    <t>A-01-01-02-003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</si>
  <si>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</si>
  <si>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</si>
  <si>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</si>
  <si>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</si>
  <si>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</si>
  <si>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</si>
  <si>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</si>
  <si>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</si>
  <si>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</si>
  <si>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</si>
  <si>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</si>
  <si>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</si>
  <si>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</si>
  <si>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</si>
  <si>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</si>
  <si>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</si>
  <si>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</si>
  <si>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03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</si>
  <si>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</si>
  <si>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</si>
  <si>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</si>
  <si>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</si>
  <si>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</si>
  <si>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</si>
  <si>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</si>
  <si>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</si>
  <si>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016</t>
  </si>
  <si>
    <t>PRIMA DE COORDINACIÓN</t>
  </si>
  <si>
    <t>A-01-01-03-030</t>
  </si>
  <si>
    <t>030</t>
  </si>
  <si>
    <t>BONIFICACIÓN DE DIRECCIÓN</t>
  </si>
  <si>
    <t>A-01-02-01-001-001</t>
  </si>
  <si>
    <t>A-01-02-01-001-006</t>
  </si>
  <si>
    <t>A-01-02-01-001-007</t>
  </si>
  <si>
    <t>A-01-02-01-001-009</t>
  </si>
  <si>
    <t>A-01-02-01-001-010</t>
  </si>
  <si>
    <t>A-01-02-02-001</t>
  </si>
  <si>
    <t>A-01-02-02-002</t>
  </si>
  <si>
    <t>A-01-02-02-003</t>
  </si>
  <si>
    <t>A-01-02-02-004</t>
  </si>
  <si>
    <t>A-01-02-02-005</t>
  </si>
  <si>
    <t>A-01-02-02-006</t>
  </si>
  <si>
    <t>A-01-02-02-007</t>
  </si>
  <si>
    <t>A-01-02-02-008</t>
  </si>
  <si>
    <t>A-01-02-02-009</t>
  </si>
  <si>
    <t>A-01-02-03-001-002</t>
  </si>
  <si>
    <t>A-01-02-03-001-003</t>
  </si>
  <si>
    <t>A-02-01-01-003-008</t>
  </si>
  <si>
    <t>MUEBLES, INSTRUMENTOS MUSICALES, ARTÍCULOS DE DEPORTE Y ANTIGÜEDADES</t>
  </si>
  <si>
    <t>A-02-01-01-004-005</t>
  </si>
  <si>
    <t>MAQUINARIA DE OFICINA, CONTABILIDAD E INFORMÁTICA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</si>
  <si>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</si>
  <si>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</si>
  <si>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</si>
  <si>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</si>
  <si>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</si>
  <si>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</si>
  <si>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</si>
  <si>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</si>
  <si>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</si>
  <si>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</si>
  <si>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</si>
  <si>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</si>
  <si>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</si>
  <si>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</si>
  <si>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</si>
  <si>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</si>
  <si>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</si>
  <si>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</si>
  <si>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</si>
  <si>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</si>
  <si>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</si>
  <si>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</si>
  <si>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</si>
  <si>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</si>
  <si>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</si>
  <si>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</si>
  <si>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</si>
  <si>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</si>
  <si>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</si>
  <si>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</si>
  <si>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</si>
  <si>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</si>
  <si>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</si>
  <si>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</si>
  <si>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</si>
  <si>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</si>
  <si>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</si>
  <si>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</si>
  <si>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A-03-04-02-012-001</t>
  </si>
  <si>
    <t>04</t>
  </si>
  <si>
    <t>012</t>
  </si>
  <si>
    <t>INCAPACIDADES (NO DE PENSIONES)</t>
  </si>
  <si>
    <t>A-03-04-02-012-002</t>
  </si>
  <si>
    <t>LICENCIAS DE MATERNIDAD Y PATERNIDAD (NO DE PENSIONES)</t>
  </si>
  <si>
    <t>C-4403-1000-2-0-4403002-02</t>
  </si>
  <si>
    <t>4403</t>
  </si>
  <si>
    <t>2</t>
  </si>
  <si>
    <t>0</t>
  </si>
  <si>
    <t>4403002</t>
  </si>
  <si>
    <t>11</t>
  </si>
  <si>
    <t>ADQUISICIÓN DE BIENES Y SERVICIOS - DOCUMENTOS METODOLÓGICOS - IMPLEMENTACION DE ACCIONES HUMANITARIAS Y EXTRAJUDICIALES DE BUSQUEDA DE PERSONAS DADAS POR DESAPARECIDAS EN RAZON Y EN CONTEXTO DEL CONFLICTO ARMADO COLOMBIANO  NACIONAL</t>
  </si>
  <si>
    <t>C-4403-1000-2-0-4403007-02</t>
  </si>
  <si>
    <t>4403007</t>
  </si>
  <si>
    <t>ADQUISICIÓN DE BIENES Y SERVICIOS - SERVICIO DE ENTREGA DIGNA DE CUERPOS - IMPLEMENTACION DE ACCIONES HUMANITARIAS Y EXTRAJUDICIALES DE BUSQUEDA DE PERSONAS DADAS POR DESAPARECIDAS EN RAZON Y EN CONTEXTO DEL CONFLICTO ARMADO COLOMBIANO  NACIONAL</t>
  </si>
  <si>
    <t>C-4403-1000-2-0-4403008-02</t>
  </si>
  <si>
    <t>4403008</t>
  </si>
  <si>
    <t>ADQUISICIÓN DE BIENES Y SERVICIOS - SERVICIO DE DIVULGACIÓN PARA LA BÚSQUEDA DE PERSONAS DESAPARECIDAS - IMPLEMENTACION DE ACCIONES HUMANITARIAS Y EXTRAJUDICIALES DE BUSQUEDA DE PERSONAS DADAS POR DESAPARECIDAS EN RAZON Y EN CONTEXTO DEL CONFLICTO A</t>
  </si>
  <si>
    <t>C-4403-1000-2-0-4403009-02</t>
  </si>
  <si>
    <t>4403009</t>
  </si>
  <si>
    <t>ADQUISICIÓN DE BIENES Y SERVICIOS - SERVICIO DE INFORMACIÓN PARA LA BÚSQUEDA DE PERSONAS DADAS POR DESAPARECIDAS - IMPLEMENTACION DE ACCIONES HUMANITARIAS Y EXTRAJUDICIALES DE BUSQUEDA DE PERSONAS DADAS POR DESAPARECIDAS EN RAZON Y EN CONTEXTO DEL C</t>
  </si>
  <si>
    <t>C-4403-1000-2-0-4403010-02</t>
  </si>
  <si>
    <t>4403010</t>
  </si>
  <si>
    <t xml:space="preserve">ADQUISICIÓN DE BIENES Y SERVICIOS - SERVICIOS DE PROSPECCIÓN DE LUGARES Y RECUPERACIÓN DE CUERPOS - IMPLEMENTACIÓN DE ACCIONES HUMANITARIAS Y EXTRAJUDICIALES DE BÚSQUEDA DE PERSONAS DADAS POR DESAPARECIDAS EN RAZÓN Y EN CONTEXTO DEL CONFLICTO ARMADO </t>
  </si>
  <si>
    <t>C-4403-1000-2-0-4403011-02</t>
  </si>
  <si>
    <t>4403011</t>
  </si>
  <si>
    <t>ADQUISICIÓN DE BIENES Y SERVICIOS - SERVICIO DE SEGUIMIENTO AL PROCESO DE IDENTIFICACIÓN HUMANA - IMPLEMENTACIÓN DE ACCIONES HUMANITARIAS Y EXTRAJUDICIALES DE BÚSQUEDA DE PERSONAS DADAS POR DESAPARECIDAS EN RAZÓN Y EN CONTEXTO DEL CONFLICTO ARMADO CO</t>
  </si>
  <si>
    <t>C-4403-1000-2-0-4403012-02</t>
  </si>
  <si>
    <t>4403012</t>
  </si>
  <si>
    <t xml:space="preserve">ADQUISICIÓN DE BIENES Y SERVICIOS - SERVICIO DE ASESORÍA, ORIENTACIÓN  PARA LA PARTICIPACIÓN EN EL PROCESO DE BÚSQUEDA - IMPLEMENTACIÓN DE ACCIONES HUMANITARIAS Y EXTRAJUDICIALES DE BÚSQUEDA DE PERSONAS DADAS POR DESAPARECIDAS EN RAZÓN Y EN CONTEXTO </t>
  </si>
  <si>
    <t>C-4499-1000-1-0-4499006-02</t>
  </si>
  <si>
    <t>4499</t>
  </si>
  <si>
    <t>1</t>
  </si>
  <si>
    <t>4499006</t>
  </si>
  <si>
    <t>ADQUISICIÓN DE BIENES Y SERVICIOS - SERVICIO DE IMPLEMENTACIÓN SISTEMAS DE GESTIÓN - FORTALECIMIENTO DE LA UNIDAD DE BUSQUEDA DE PERSONAS DADAS POR DESAPARECIDAS  NACIONAL</t>
  </si>
  <si>
    <t>C-4499-1000-1-0-4499013-02</t>
  </si>
  <si>
    <t>4499013</t>
  </si>
  <si>
    <t>ADQUISICIÓN DE BIENES Y SERVICIOS - SEDES ADECUADAS - FORTALECIMIENTO DE LA UNIDAD DE BUSQUEDA DE PERSONAS DADAS POR DESAPARECIDAS  NACIONAL</t>
  </si>
  <si>
    <t>C-4499-1000-2-0-4499008-02</t>
  </si>
  <si>
    <t>4499008</t>
  </si>
  <si>
    <t>ADQUISICIÓN DE BIENES Y SERVICIOS - SERVICIOS DE INFORMACIÓN IMPLEMENTADOS - FORTALECIMIENTO DE LAS CAPACIDADES TECNOLOGICAS DE LA UNIDAD DE BUSQUEDA DE PERSONAS DADAS POR DESAPARECIDAS NACIONAL</t>
  </si>
  <si>
    <t>C-4499-1000-2-0-4499010-02</t>
  </si>
  <si>
    <t>4499010</t>
  </si>
  <si>
    <t>ADQUISICIÓN DE BIENES Y SERVICIOS - SERVICIOS TÉCNOLOGICOS - FORTALECIMIENTO DE LAS CAPACIDADES TECNOLOGICAS DE LA UNIDAD DE BUSQUEDA DE PERSONAS DADAS POR DESAPARECIDAS NACIONAL</t>
  </si>
  <si>
    <t>13</t>
  </si>
  <si>
    <t xml:space="preserve"> Programado PAA V18 (2)
(Incluye Viáticos) </t>
  </si>
  <si>
    <t xml:space="preserve"> Programado PAA V 18 (2)
(Incluye Viáticos) </t>
  </si>
  <si>
    <t>0% y &lt; 68%</t>
  </si>
  <si>
    <t xml:space="preserve">68% y &lt; 72% </t>
  </si>
  <si>
    <t xml:space="preserve">70% y &lt;85 % </t>
  </si>
  <si>
    <t>72% y 100%</t>
  </si>
  <si>
    <t>85% y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</si>
</sst>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164" formatCode="[$-1240A]&quot;$&quot;\ #,##0.00;\-&quot;$&quot;\ #,##0.00"/>
  </numFmts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"/>
      <name val="Arial Narrow"/>
      <family val="2"/>
    </font>
    <font>
      <sz val="10"/>
      <color indexed="10"/>
      <name val="Arial Narrow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color theme="5"/>
      <name val="Calibri"/>
      <family val="2"/>
      <scheme val="minor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sz val="12"/>
      <color rgb="FFFF0000"/>
      <name val="Arial Narrow"/>
      <family val="2"/>
    </font>
    <font>
      <b/>
      <sz val="11"/>
      <color rgb="FF000000"/>
      <name val="Arial Narrow"/>
      <family val="2"/>
    </font>
    <font>
      <sz val="10"/>
      <color rgb="FF000000"/>
      <name val="Times New Roman"/>
      <family val="1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1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4"/>
      <color rgb="FFFFFFFF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8F82B5"/>
        <bgColor indexed="64"/>
      </patternFill>
    </fill>
    <fill>
      <patternFill patternType="solid">
        <fgColor rgb="FF8C82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99FA5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thin">
        <color rgb="FF000000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1">
    <xf numFmtId="0" fontId="1" fillId="0" borderId="0" xfId="0" applyFont="1" applyFill="1" applyBorder="1"/>
    <xf numFmtId="0" fontId="0" fillId="0" borderId="0" xfId="0"/>
    <xf numFmtId="0" fontId="11" fillId="2" borderId="24" xfId="0" applyFont="1" applyFill="1" applyBorder="1" applyAlignment="1">
      <alignment horizontal="center" vertical="center" wrapText="1" readingOrder="1"/>
    </xf>
    <xf numFmtId="0" fontId="11" fillId="2" borderId="25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12" fillId="0" borderId="27" xfId="0" applyFont="1" applyFill="1" applyBorder="1" applyAlignment="1">
      <alignment horizontal="left" wrapText="1" readingOrder="1"/>
    </xf>
    <xf numFmtId="6" fontId="12" fillId="0" borderId="28" xfId="0" applyNumberFormat="1" applyFont="1" applyFill="1" applyBorder="1" applyAlignment="1">
      <alignment horizontal="right" vertical="center" wrapText="1" readingOrder="1"/>
    </xf>
    <xf numFmtId="0" fontId="12" fillId="0" borderId="29" xfId="0" applyFont="1" applyFill="1" applyBorder="1" applyAlignment="1">
      <alignment horizontal="left" wrapText="1" readingOrder="1"/>
    </xf>
    <xf numFmtId="0" fontId="11" fillId="2" borderId="30" xfId="0" applyFont="1" applyFill="1" applyBorder="1" applyAlignment="1">
      <alignment horizontal="left" vertical="center" wrapText="1" readingOrder="1"/>
    </xf>
    <xf numFmtId="6" fontId="11" fillId="2" borderId="31" xfId="0" applyNumberFormat="1" applyFont="1" applyFill="1" applyBorder="1" applyAlignment="1">
      <alignment horizontal="right" vertical="center" wrapText="1" readingOrder="1"/>
    </xf>
    <xf numFmtId="0" fontId="11" fillId="2" borderId="28" xfId="0" applyFont="1" applyFill="1" applyBorder="1" applyAlignment="1">
      <alignment horizontal="center" vertical="center" wrapText="1" readingOrder="1"/>
    </xf>
    <xf numFmtId="0" fontId="12" fillId="0" borderId="28" xfId="0" applyFont="1" applyFill="1" applyBorder="1" applyAlignment="1">
      <alignment horizontal="left" wrapText="1" readingOrder="1"/>
    </xf>
    <xf numFmtId="0" fontId="11" fillId="2" borderId="28" xfId="0" applyFont="1" applyFill="1" applyBorder="1" applyAlignment="1">
      <alignment horizontal="left" vertical="center" wrapText="1" readingOrder="1"/>
    </xf>
    <xf numFmtId="6" fontId="11" fillId="3" borderId="28" xfId="0" applyNumberFormat="1" applyFont="1" applyFill="1" applyBorder="1" applyAlignment="1">
      <alignment horizontal="right" vertical="center" wrapText="1" readingOrder="1"/>
    </xf>
    <xf numFmtId="0" fontId="11" fillId="4" borderId="32" xfId="0" applyFont="1" applyFill="1" applyBorder="1" applyAlignment="1">
      <alignment horizontal="left" vertical="center" wrapText="1" readingOrder="1"/>
    </xf>
    <xf numFmtId="6" fontId="11" fillId="4" borderId="0" xfId="0" applyNumberFormat="1" applyFont="1" applyFill="1" applyBorder="1" applyAlignment="1">
      <alignment horizontal="right" vertical="center" wrapText="1" readingOrder="1"/>
    </xf>
    <xf numFmtId="0" fontId="0" fillId="4" borderId="0" xfId="0" applyFill="1"/>
    <xf numFmtId="0" fontId="12" fillId="0" borderId="28" xfId="0" applyFont="1" applyFill="1" applyBorder="1" applyAlignment="1">
      <alignment horizontal="left" vertical="center" wrapText="1" readingOrder="1"/>
    </xf>
    <xf numFmtId="6" fontId="0" fillId="0" borderId="0" xfId="0" applyNumberFormat="1"/>
    <xf numFmtId="0" fontId="11" fillId="3" borderId="28" xfId="0" applyFont="1" applyFill="1" applyBorder="1" applyAlignment="1">
      <alignment horizontal="left" wrapText="1" readingOrder="1"/>
    </xf>
    <xf numFmtId="10" fontId="11" fillId="3" borderId="33" xfId="0" applyNumberFormat="1" applyFont="1" applyFill="1" applyBorder="1" applyAlignment="1">
      <alignment horizontal="center" vertical="center" wrapText="1" readingOrder="1"/>
    </xf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1" fillId="0" borderId="0" xfId="0" applyNumberFormat="1" applyFont="1" applyFill="1" applyBorder="1"/>
    <xf numFmtId="42" fontId="1" fillId="0" borderId="0" xfId="2" applyFont="1" applyFill="1" applyBorder="1"/>
    <xf numFmtId="0" fontId="11" fillId="2" borderId="1" xfId="0" applyFont="1" applyFill="1" applyBorder="1" applyAlignment="1">
      <alignment horizontal="center" vertical="center" wrapText="1" readingOrder="1"/>
    </xf>
    <xf numFmtId="42" fontId="11" fillId="2" borderId="1" xfId="2" applyFont="1" applyFill="1" applyBorder="1" applyAlignment="1">
      <alignment horizontal="center" vertical="center" wrapText="1" readingOrder="1"/>
    </xf>
    <xf numFmtId="42" fontId="0" fillId="0" borderId="0" xfId="0" applyNumberFormat="1"/>
    <xf numFmtId="0" fontId="13" fillId="0" borderId="1" xfId="0" applyFont="1" applyBorder="1" applyAlignment="1">
      <alignment wrapText="1"/>
    </xf>
    <xf numFmtId="42" fontId="13" fillId="0" borderId="1" xfId="2" applyFont="1" applyBorder="1" applyAlignment="1">
      <alignment vertical="center"/>
    </xf>
    <xf numFmtId="10" fontId="13" fillId="0" borderId="1" xfId="3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42" fontId="14" fillId="0" borderId="1" xfId="2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0" fontId="14" fillId="0" borderId="1" xfId="3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 readingOrder="1"/>
    </xf>
    <xf numFmtId="10" fontId="11" fillId="2" borderId="1" xfId="3" applyNumberFormat="1" applyFont="1" applyFill="1" applyBorder="1" applyAlignment="1">
      <alignment horizontal="right" vertical="center" wrapText="1"/>
    </xf>
    <xf numFmtId="0" fontId="10" fillId="0" borderId="0" xfId="0" applyFont="1"/>
    <xf numFmtId="41" fontId="12" fillId="0" borderId="1" xfId="1" applyFont="1" applyBorder="1" applyAlignment="1">
      <alignment horizontal="left" vertical="center" wrapText="1" readingOrder="1"/>
    </xf>
    <xf numFmtId="10" fontId="2" fillId="0" borderId="1" xfId="3" applyNumberFormat="1" applyFont="1" applyBorder="1" applyAlignment="1">
      <alignment horizontal="center" vertical="center" wrapText="1" readingOrder="1"/>
    </xf>
    <xf numFmtId="41" fontId="0" fillId="0" borderId="0" xfId="0" applyNumberFormat="1"/>
    <xf numFmtId="42" fontId="12" fillId="0" borderId="1" xfId="2" applyFont="1" applyFill="1" applyBorder="1" applyAlignment="1">
      <alignment horizontal="right" vertical="center" wrapText="1" readingOrder="1"/>
    </xf>
    <xf numFmtId="0" fontId="11" fillId="2" borderId="1" xfId="0" applyFont="1" applyFill="1" applyBorder="1" applyAlignment="1">
      <alignment horizontal="center" wrapText="1" readingOrder="1"/>
    </xf>
    <xf numFmtId="10" fontId="15" fillId="2" borderId="1" xfId="3" applyNumberFormat="1" applyFont="1" applyFill="1" applyBorder="1" applyAlignment="1">
      <alignment horizontal="center" vertical="center" wrapText="1" readingOrder="1"/>
    </xf>
    <xf numFmtId="42" fontId="7" fillId="0" borderId="0" xfId="2" applyFont="1"/>
    <xf numFmtId="0" fontId="16" fillId="0" borderId="0" xfId="0" applyFont="1"/>
    <xf numFmtId="10" fontId="15" fillId="2" borderId="1" xfId="3" applyNumberFormat="1" applyFont="1" applyFill="1" applyBorder="1" applyAlignment="1">
      <alignment horizontal="center" wrapText="1" readingOrder="1"/>
    </xf>
    <xf numFmtId="42" fontId="17" fillId="0" borderId="1" xfId="2" applyFont="1" applyBorder="1" applyAlignment="1">
      <alignment horizontal="right" vertical="center" wrapText="1" readingOrder="1"/>
    </xf>
    <xf numFmtId="42" fontId="17" fillId="0" borderId="1" xfId="2" applyFont="1" applyFill="1" applyBorder="1" applyAlignment="1">
      <alignment horizontal="right" vertical="center" wrapText="1" readingOrder="1"/>
    </xf>
    <xf numFmtId="0" fontId="12" fillId="0" borderId="1" xfId="0" applyFont="1" applyFill="1" applyBorder="1" applyAlignment="1">
      <alignment horizontal="left" vertical="center" wrapText="1" readingOrder="1"/>
    </xf>
    <xf numFmtId="0" fontId="12" fillId="5" borderId="1" xfId="0" applyFont="1" applyFill="1" applyBorder="1" applyAlignment="1">
      <alignment horizontal="left" vertical="center" wrapText="1" readingOrder="1"/>
    </xf>
    <xf numFmtId="0" fontId="12" fillId="6" borderId="1" xfId="0" applyFont="1" applyFill="1" applyBorder="1" applyAlignment="1">
      <alignment horizontal="left" vertical="center" wrapText="1" readingOrder="1"/>
    </xf>
    <xf numFmtId="0" fontId="18" fillId="0" borderId="0" xfId="0" applyFont="1"/>
    <xf numFmtId="42" fontId="15" fillId="2" borderId="2" xfId="2" applyFont="1" applyFill="1" applyBorder="1" applyAlignment="1">
      <alignment horizontal="center" vertical="center" wrapText="1" readingOrder="1"/>
    </xf>
    <xf numFmtId="42" fontId="15" fillId="2" borderId="3" xfId="2" applyFont="1" applyFill="1" applyBorder="1" applyAlignment="1">
      <alignment horizontal="center" vertical="center" wrapText="1" readingOrder="1"/>
    </xf>
    <xf numFmtId="42" fontId="2" fillId="0" borderId="1" xfId="2" applyFont="1" applyBorder="1" applyAlignment="1">
      <alignment horizontal="right" vertical="center" wrapText="1" readingOrder="1"/>
    </xf>
    <xf numFmtId="42" fontId="2" fillId="0" borderId="1" xfId="2" applyFont="1" applyFill="1" applyBorder="1" applyAlignment="1">
      <alignment horizontal="right" vertical="center" wrapText="1" readingOrder="1"/>
    </xf>
    <xf numFmtId="42" fontId="11" fillId="2" borderId="1" xfId="2" applyFont="1" applyFill="1" applyBorder="1" applyAlignment="1">
      <alignment horizontal="right" wrapText="1" readingOrder="1"/>
    </xf>
    <xf numFmtId="42" fontId="18" fillId="0" borderId="0" xfId="2" applyFont="1"/>
    <xf numFmtId="6" fontId="17" fillId="0" borderId="1" xfId="2" applyNumberFormat="1" applyFont="1" applyBorder="1" applyAlignment="1">
      <alignment horizontal="right" vertical="center" wrapText="1" readingOrder="1"/>
    </xf>
    <xf numFmtId="10" fontId="13" fillId="0" borderId="1" xfId="3" applyNumberFormat="1" applyFont="1" applyBorder="1" applyAlignment="1">
      <alignment vertical="center"/>
    </xf>
    <xf numFmtId="42" fontId="11" fillId="2" borderId="1" xfId="2" applyFont="1" applyFill="1" applyBorder="1" applyAlignment="1">
      <alignment horizontal="right" vertical="center" wrapText="1" readingOrder="1"/>
    </xf>
    <xf numFmtId="0" fontId="12" fillId="0" borderId="1" xfId="0" applyFont="1" applyBorder="1" applyAlignment="1">
      <alignment vertical="center"/>
    </xf>
    <xf numFmtId="42" fontId="12" fillId="0" borderId="1" xfId="2" applyFont="1" applyBorder="1" applyAlignment="1">
      <alignment vertical="center"/>
    </xf>
    <xf numFmtId="6" fontId="9" fillId="0" borderId="0" xfId="0" applyNumberFormat="1" applyFont="1"/>
    <xf numFmtId="6" fontId="11" fillId="2" borderId="1" xfId="2" applyNumberFormat="1" applyFont="1" applyFill="1" applyBorder="1" applyAlignment="1">
      <alignment horizontal="right" vertical="center" wrapText="1" readingOrder="1"/>
    </xf>
    <xf numFmtId="41" fontId="11" fillId="2" borderId="1" xfId="1" applyFont="1" applyFill="1" applyBorder="1" applyAlignment="1">
      <alignment horizontal="left" vertical="center" wrapText="1" readingOrder="1"/>
    </xf>
    <xf numFmtId="0" fontId="10" fillId="0" borderId="0" xfId="0" applyFont="1" applyBorder="1"/>
    <xf numFmtId="42" fontId="10" fillId="0" borderId="0" xfId="0" applyNumberFormat="1" applyFont="1"/>
    <xf numFmtId="42" fontId="19" fillId="0" borderId="1" xfId="2" applyFont="1" applyBorder="1" applyAlignment="1">
      <alignment vertical="center"/>
    </xf>
    <xf numFmtId="42" fontId="17" fillId="0" borderId="1" xfId="0" applyNumberFormat="1" applyFont="1" applyBorder="1" applyAlignment="1">
      <alignment vertical="center"/>
    </xf>
    <xf numFmtId="42" fontId="17" fillId="0" borderId="1" xfId="2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1" fontId="15" fillId="2" borderId="1" xfId="1" applyFont="1" applyFill="1" applyBorder="1" applyAlignment="1">
      <alignment horizontal="right" vertical="center" wrapText="1" readingOrder="1"/>
    </xf>
    <xf numFmtId="42" fontId="2" fillId="0" borderId="0" xfId="2" applyFont="1"/>
    <xf numFmtId="41" fontId="15" fillId="2" borderId="1" xfId="1" applyFont="1" applyFill="1" applyBorder="1" applyAlignment="1">
      <alignment horizontal="right" wrapText="1" readingOrder="1"/>
    </xf>
    <xf numFmtId="0" fontId="12" fillId="0" borderId="0" xfId="0" applyFont="1" applyFill="1" applyBorder="1" applyAlignment="1">
      <alignment vertical="center" wrapText="1" readingOrder="1"/>
    </xf>
    <xf numFmtId="42" fontId="12" fillId="0" borderId="0" xfId="0" applyNumberFormat="1" applyFont="1" applyFill="1" applyBorder="1" applyAlignment="1">
      <alignment vertical="center" wrapText="1" readingOrder="1"/>
    </xf>
    <xf numFmtId="42" fontId="15" fillId="2" borderId="1" xfId="2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2" fontId="15" fillId="2" borderId="1" xfId="2" applyFont="1" applyFill="1" applyBorder="1" applyAlignment="1">
      <alignment horizontal="left" wrapText="1" readingOrder="1"/>
    </xf>
    <xf numFmtId="42" fontId="17" fillId="0" borderId="1" xfId="2" applyNumberFormat="1" applyFont="1" applyFill="1" applyBorder="1" applyAlignment="1">
      <alignment horizontal="right" vertical="center" wrapText="1" readingOrder="1"/>
    </xf>
    <xf numFmtId="9" fontId="10" fillId="0" borderId="0" xfId="3" applyFont="1"/>
    <xf numFmtId="0" fontId="11" fillId="2" borderId="0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left" vertical="top" wrapText="1" readingOrder="1"/>
    </xf>
    <xf numFmtId="42" fontId="15" fillId="4" borderId="0" xfId="2" applyFont="1" applyFill="1" applyBorder="1" applyAlignment="1">
      <alignment horizontal="center" vertical="center" wrapText="1" readingOrder="1"/>
    </xf>
    <xf numFmtId="42" fontId="10" fillId="0" borderId="0" xfId="2" applyFont="1" applyBorder="1"/>
    <xf numFmtId="42" fontId="10" fillId="0" borderId="0" xfId="2" applyFont="1"/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22" fillId="7" borderId="5" xfId="0" applyFont="1" applyFill="1" applyBorder="1" applyAlignment="1">
      <alignment vertical="center" wrapText="1"/>
    </xf>
    <xf numFmtId="0" fontId="23" fillId="8" borderId="6" xfId="0" applyFont="1" applyFill="1" applyBorder="1" applyAlignment="1">
      <alignment vertical="center" wrapText="1"/>
    </xf>
    <xf numFmtId="6" fontId="23" fillId="0" borderId="6" xfId="0" applyNumberFormat="1" applyFont="1" applyFill="1" applyBorder="1" applyAlignment="1">
      <alignment horizontal="right" vertical="center"/>
    </xf>
    <xf numFmtId="8" fontId="23" fillId="0" borderId="6" xfId="0" applyNumberFormat="1" applyFont="1" applyFill="1" applyBorder="1" applyAlignment="1">
      <alignment horizontal="right" vertical="center"/>
    </xf>
    <xf numFmtId="10" fontId="23" fillId="0" borderId="6" xfId="0" applyNumberFormat="1" applyFont="1" applyFill="1" applyBorder="1" applyAlignment="1">
      <alignment horizontal="right" vertical="center"/>
    </xf>
    <xf numFmtId="6" fontId="22" fillId="7" borderId="6" xfId="0" applyNumberFormat="1" applyFont="1" applyFill="1" applyBorder="1" applyAlignment="1">
      <alignment horizontal="center" vertical="center" wrapText="1"/>
    </xf>
    <xf numFmtId="10" fontId="22" fillId="7" borderId="6" xfId="0" applyNumberFormat="1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right" vertical="center"/>
    </xf>
    <xf numFmtId="6" fontId="22" fillId="2" borderId="6" xfId="0" applyNumberFormat="1" applyFont="1" applyFill="1" applyBorder="1" applyAlignment="1">
      <alignment horizontal="center" vertical="center"/>
    </xf>
    <xf numFmtId="10" fontId="22" fillId="2" borderId="6" xfId="0" applyNumberFormat="1" applyFont="1" applyFill="1" applyBorder="1" applyAlignment="1">
      <alignment horizontal="right" vertical="center"/>
    </xf>
    <xf numFmtId="0" fontId="22" fillId="7" borderId="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 wrapText="1"/>
    </xf>
    <xf numFmtId="6" fontId="22" fillId="7" borderId="6" xfId="0" applyNumberFormat="1" applyFont="1" applyFill="1" applyBorder="1" applyAlignment="1">
      <alignment horizontal="right" vertical="center" wrapText="1"/>
    </xf>
    <xf numFmtId="6" fontId="22" fillId="2" borderId="6" xfId="0" applyNumberFormat="1" applyFont="1" applyFill="1" applyBorder="1" applyAlignment="1">
      <alignment horizontal="right" vertical="center" wrapText="1"/>
    </xf>
    <xf numFmtId="6" fontId="22" fillId="2" borderId="6" xfId="0" applyNumberFormat="1" applyFont="1" applyFill="1" applyBorder="1" applyAlignment="1">
      <alignment horizontal="right" vertical="center"/>
    </xf>
    <xf numFmtId="6" fontId="23" fillId="0" borderId="5" xfId="0" applyNumberFormat="1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justify" vertical="center"/>
    </xf>
    <xf numFmtId="0" fontId="23" fillId="0" borderId="7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6" fontId="23" fillId="0" borderId="7" xfId="0" applyNumberFormat="1" applyFont="1" applyFill="1" applyBorder="1" applyAlignment="1">
      <alignment horizontal="right" vertical="center"/>
    </xf>
    <xf numFmtId="10" fontId="23" fillId="0" borderId="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/>
    </xf>
    <xf numFmtId="6" fontId="23" fillId="0" borderId="10" xfId="0" applyNumberFormat="1" applyFont="1" applyFill="1" applyBorder="1" applyAlignment="1">
      <alignment horizontal="right" vertical="center"/>
    </xf>
    <xf numFmtId="8" fontId="22" fillId="7" borderId="6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/>
    </xf>
    <xf numFmtId="42" fontId="22" fillId="7" borderId="5" xfId="2" applyFont="1" applyFill="1" applyBorder="1" applyAlignment="1">
      <alignment vertical="center" wrapText="1"/>
    </xf>
    <xf numFmtId="42" fontId="23" fillId="0" borderId="6" xfId="2" applyFont="1" applyFill="1" applyBorder="1" applyAlignment="1">
      <alignment horizontal="right" vertical="center"/>
    </xf>
    <xf numFmtId="42" fontId="22" fillId="7" borderId="6" xfId="2" applyFont="1" applyFill="1" applyBorder="1" applyAlignment="1">
      <alignment horizontal="center" vertical="center" wrapText="1"/>
    </xf>
    <xf numFmtId="42" fontId="22" fillId="2" borderId="6" xfId="2" applyFont="1" applyFill="1" applyBorder="1" applyAlignment="1">
      <alignment horizontal="center" vertical="center"/>
    </xf>
    <xf numFmtId="42" fontId="23" fillId="0" borderId="5" xfId="2" applyFont="1" applyFill="1" applyBorder="1" applyAlignment="1">
      <alignment horizontal="right" vertical="center"/>
    </xf>
    <xf numFmtId="42" fontId="23" fillId="0" borderId="10" xfId="2" applyFont="1" applyFill="1" applyBorder="1" applyAlignment="1">
      <alignment horizontal="right" vertical="center"/>
    </xf>
    <xf numFmtId="42" fontId="23" fillId="0" borderId="5" xfId="2" applyFont="1" applyFill="1" applyBorder="1" applyAlignment="1">
      <alignment vertical="center"/>
    </xf>
    <xf numFmtId="42" fontId="23" fillId="0" borderId="10" xfId="2" applyFont="1" applyFill="1" applyBorder="1" applyAlignment="1">
      <alignment vertical="center"/>
    </xf>
    <xf numFmtId="0" fontId="23" fillId="0" borderId="3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42" fontId="8" fillId="0" borderId="0" xfId="2" applyFont="1"/>
    <xf numFmtId="42" fontId="15" fillId="2" borderId="1" xfId="2" applyFont="1" applyFill="1" applyBorder="1" applyAlignment="1">
      <alignment horizontal="center" vertical="center" wrapText="1" readingOrder="1"/>
    </xf>
    <xf numFmtId="42" fontId="25" fillId="4" borderId="0" xfId="2" applyFont="1" applyFill="1" applyBorder="1" applyAlignment="1">
      <alignment horizontal="center" vertical="center" wrapText="1" readingOrder="1"/>
    </xf>
    <xf numFmtId="42" fontId="19" fillId="0" borderId="0" xfId="2" applyFont="1" applyFill="1" applyBorder="1" applyAlignment="1">
      <alignment horizontal="center" vertical="center" wrapText="1" readingOrder="1"/>
    </xf>
    <xf numFmtId="42" fontId="25" fillId="2" borderId="0" xfId="2" applyFont="1" applyFill="1" applyBorder="1" applyAlignment="1">
      <alignment horizontal="center" vertical="center" wrapText="1" readingOrder="1"/>
    </xf>
    <xf numFmtId="42" fontId="19" fillId="0" borderId="0" xfId="2" applyFont="1" applyFill="1" applyBorder="1" applyAlignment="1">
      <alignment horizontal="left" vertical="top" wrapText="1" readingOrder="1"/>
    </xf>
    <xf numFmtId="42" fontId="17" fillId="0" borderId="1" xfId="2" applyFont="1" applyBorder="1" applyAlignment="1">
      <alignment horizontal="center" vertical="center" wrapText="1" readingOrder="1"/>
    </xf>
    <xf numFmtId="42" fontId="15" fillId="2" borderId="1" xfId="2" applyFont="1" applyFill="1" applyBorder="1" applyAlignment="1">
      <alignment horizontal="left" vertical="center" wrapText="1" readingOrder="1"/>
    </xf>
    <xf numFmtId="10" fontId="17" fillId="0" borderId="1" xfId="3" applyNumberFormat="1" applyFont="1" applyBorder="1" applyAlignment="1">
      <alignment horizontal="center" vertical="center" wrapText="1" readingOrder="1"/>
    </xf>
    <xf numFmtId="13" fontId="10" fillId="0" borderId="0" xfId="2" applyNumberFormat="1" applyFont="1"/>
    <xf numFmtId="42" fontId="17" fillId="0" borderId="1" xfId="2" applyFont="1" applyBorder="1" applyAlignment="1">
      <alignment horizontal="left" vertical="center" wrapText="1" readingOrder="1"/>
    </xf>
    <xf numFmtId="42" fontId="18" fillId="0" borderId="0" xfId="0" applyNumberFormat="1" applyFont="1"/>
    <xf numFmtId="42" fontId="10" fillId="0" borderId="0" xfId="3" applyNumberFormat="1" applyFont="1"/>
    <xf numFmtId="0" fontId="1" fillId="0" borderId="0" xfId="0" applyFont="1"/>
    <xf numFmtId="42" fontId="23" fillId="7" borderId="6" xfId="2" applyFont="1" applyFill="1" applyBorder="1" applyAlignment="1">
      <alignment vertical="center" wrapText="1"/>
    </xf>
    <xf numFmtId="42" fontId="22" fillId="2" borderId="6" xfId="2" applyFont="1" applyFill="1" applyBorder="1" applyAlignment="1">
      <alignment horizontal="right" vertical="center" wrapText="1"/>
    </xf>
    <xf numFmtId="42" fontId="22" fillId="2" borderId="6" xfId="2" applyFont="1" applyFill="1" applyBorder="1" applyAlignment="1">
      <alignment horizontal="right" vertical="center"/>
    </xf>
    <xf numFmtId="42" fontId="23" fillId="0" borderId="7" xfId="2" applyFont="1" applyFill="1" applyBorder="1" applyAlignment="1">
      <alignment horizontal="right" vertical="center"/>
    </xf>
    <xf numFmtId="42" fontId="22" fillId="7" borderId="6" xfId="2" applyFont="1" applyFill="1" applyBorder="1" applyAlignment="1">
      <alignment horizontal="right" vertical="center" wrapText="1"/>
    </xf>
    <xf numFmtId="13" fontId="18" fillId="0" borderId="0" xfId="2" applyNumberFormat="1" applyFont="1"/>
    <xf numFmtId="0" fontId="26" fillId="0" borderId="1" xfId="0" applyFont="1" applyFill="1" applyBorder="1" applyAlignment="1">
      <alignment horizontal="center"/>
    </xf>
    <xf numFmtId="42" fontId="26" fillId="0" borderId="1" xfId="2" applyFont="1" applyFill="1" applyBorder="1" applyAlignment="1">
      <alignment horizontal="center"/>
    </xf>
    <xf numFmtId="10" fontId="2" fillId="0" borderId="1" xfId="3" applyNumberFormat="1" applyFont="1" applyFill="1" applyBorder="1" applyAlignment="1">
      <alignment horizontal="center" wrapText="1" readingOrder="1"/>
    </xf>
    <xf numFmtId="42" fontId="18" fillId="0" borderId="1" xfId="2" applyFont="1" applyFill="1" applyBorder="1" applyAlignment="1">
      <alignment horizontal="center"/>
    </xf>
    <xf numFmtId="9" fontId="18" fillId="0" borderId="1" xfId="2" applyNumberFormat="1" applyFont="1" applyFill="1" applyBorder="1" applyAlignment="1">
      <alignment horizontal="center"/>
    </xf>
    <xf numFmtId="42" fontId="26" fillId="0" borderId="1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12" fillId="0" borderId="28" xfId="0" applyNumberFormat="1" applyFont="1" applyFill="1" applyBorder="1" applyAlignment="1">
      <alignment horizontal="center" vertical="center" wrapText="1" readingOrder="1"/>
    </xf>
    <xf numFmtId="10" fontId="11" fillId="2" borderId="31" xfId="0" applyNumberFormat="1" applyFont="1" applyFill="1" applyBorder="1" applyAlignment="1">
      <alignment horizontal="center" vertical="center" wrapText="1" readingOrder="1"/>
    </xf>
    <xf numFmtId="10" fontId="12" fillId="0" borderId="28" xfId="0" applyNumberFormat="1" applyFont="1" applyFill="1" applyBorder="1" applyAlignment="1">
      <alignment horizontal="center" wrapText="1" readingOrder="1"/>
    </xf>
    <xf numFmtId="10" fontId="11" fillId="2" borderId="28" xfId="0" applyNumberFormat="1" applyFont="1" applyFill="1" applyBorder="1" applyAlignment="1">
      <alignment horizontal="center" vertical="center" wrapText="1" readingOrder="1"/>
    </xf>
    <xf numFmtId="10" fontId="11" fillId="4" borderId="0" xfId="0" applyNumberFormat="1" applyFont="1" applyFill="1" applyBorder="1" applyAlignment="1">
      <alignment horizontal="center" vertical="center" wrapText="1" readingOrder="1"/>
    </xf>
    <xf numFmtId="0" fontId="27" fillId="0" borderId="35" xfId="0" applyNumberFormat="1" applyFont="1" applyFill="1" applyBorder="1" applyAlignment="1">
      <alignment horizontal="center" vertical="center" wrapText="1" readingOrder="1"/>
    </xf>
    <xf numFmtId="0" fontId="27" fillId="0" borderId="0" xfId="0" applyNumberFormat="1" applyFont="1" applyFill="1" applyBorder="1" applyAlignment="1">
      <alignment horizontal="center" vertical="center" wrapText="1" readingOrder="1"/>
    </xf>
    <xf numFmtId="0" fontId="28" fillId="0" borderId="35" xfId="0" applyNumberFormat="1" applyFont="1" applyFill="1" applyBorder="1" applyAlignment="1">
      <alignment horizontal="center" vertical="center" wrapText="1" readingOrder="1"/>
    </xf>
    <xf numFmtId="0" fontId="28" fillId="0" borderId="35" xfId="0" applyNumberFormat="1" applyFont="1" applyFill="1" applyBorder="1" applyAlignment="1">
      <alignment horizontal="left" vertical="center" wrapText="1" readingOrder="1"/>
    </xf>
    <xf numFmtId="0" fontId="28" fillId="0" borderId="35" xfId="0" applyNumberFormat="1" applyFont="1" applyFill="1" applyBorder="1" applyAlignment="1">
      <alignment vertical="center" wrapText="1" readingOrder="1"/>
    </xf>
    <xf numFmtId="164" fontId="28" fillId="0" borderId="35" xfId="0" applyNumberFormat="1" applyFont="1" applyFill="1" applyBorder="1" applyAlignment="1">
      <alignment horizontal="right" vertical="center" wrapText="1" readingOrder="1"/>
    </xf>
    <xf numFmtId="0" fontId="27" fillId="0" borderId="35" xfId="0" applyNumberFormat="1" applyFont="1" applyFill="1" applyBorder="1" applyAlignment="1">
      <alignment horizontal="left" vertical="center" wrapText="1" readingOrder="1"/>
    </xf>
    <xf numFmtId="0" fontId="29" fillId="0" borderId="35" xfId="0" applyNumberFormat="1" applyFont="1" applyFill="1" applyBorder="1" applyAlignment="1">
      <alignment horizontal="right" vertical="center" wrapText="1" readingOrder="1"/>
    </xf>
    <xf numFmtId="0" fontId="22" fillId="2" borderId="13" xfId="0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31" fillId="0" borderId="7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right" vertical="center" wrapText="1"/>
    </xf>
    <xf numFmtId="0" fontId="22" fillId="7" borderId="40" xfId="0" applyFont="1" applyFill="1" applyBorder="1" applyAlignment="1">
      <alignment horizontal="right" vertical="center" wrapText="1"/>
    </xf>
    <xf numFmtId="0" fontId="22" fillId="7" borderId="43" xfId="0" applyFont="1" applyFill="1" applyBorder="1" applyAlignment="1">
      <alignment horizontal="right" vertical="center" wrapText="1"/>
    </xf>
    <xf numFmtId="0" fontId="22" fillId="7" borderId="44" xfId="0" applyFont="1" applyFill="1" applyBorder="1" applyAlignment="1">
      <alignment horizontal="right" vertical="center" wrapText="1"/>
    </xf>
    <xf numFmtId="0" fontId="22" fillId="2" borderId="11" xfId="0" applyFont="1" applyFill="1" applyBorder="1" applyAlignment="1">
      <alignment horizontal="right" vertical="center"/>
    </xf>
    <xf numFmtId="0" fontId="22" fillId="2" borderId="39" xfId="0" applyFont="1" applyFill="1" applyBorder="1" applyAlignment="1">
      <alignment horizontal="right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31" fillId="8" borderId="7" xfId="0" applyFont="1" applyFill="1" applyBorder="1" applyAlignment="1">
      <alignment vertical="center" wrapText="1"/>
    </xf>
    <xf numFmtId="0" fontId="31" fillId="8" borderId="4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22" fillId="2" borderId="42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6" fontId="23" fillId="0" borderId="7" xfId="0" applyNumberFormat="1" applyFont="1" applyFill="1" applyBorder="1" applyAlignment="1">
      <alignment vertical="center"/>
    </xf>
    <xf numFmtId="6" fontId="23" fillId="0" borderId="4" xfId="0" applyNumberFormat="1" applyFont="1" applyFill="1" applyBorder="1" applyAlignment="1">
      <alignment vertical="center"/>
    </xf>
    <xf numFmtId="6" fontId="23" fillId="0" borderId="41" xfId="0" applyNumberFormat="1" applyFont="1" applyFill="1" applyBorder="1" applyAlignment="1">
      <alignment vertical="center"/>
    </xf>
    <xf numFmtId="42" fontId="23" fillId="0" borderId="7" xfId="2" applyFont="1" applyFill="1" applyBorder="1" applyAlignment="1">
      <alignment vertical="center"/>
    </xf>
    <xf numFmtId="42" fontId="23" fillId="0" borderId="4" xfId="2" applyFont="1" applyFill="1" applyBorder="1" applyAlignment="1">
      <alignment vertical="center"/>
    </xf>
    <xf numFmtId="42" fontId="23" fillId="0" borderId="41" xfId="2" applyFont="1" applyFill="1" applyBorder="1" applyAlignment="1">
      <alignment vertical="center"/>
    </xf>
    <xf numFmtId="9" fontId="23" fillId="0" borderId="7" xfId="0" applyNumberFormat="1" applyFont="1" applyFill="1" applyBorder="1" applyAlignment="1">
      <alignment vertical="center"/>
    </xf>
    <xf numFmtId="9" fontId="23" fillId="0" borderId="4" xfId="0" applyNumberFormat="1" applyFont="1" applyFill="1" applyBorder="1" applyAlignment="1">
      <alignment vertical="center"/>
    </xf>
    <xf numFmtId="9" fontId="23" fillId="0" borderId="41" xfId="0" applyNumberFormat="1" applyFont="1" applyFill="1" applyBorder="1" applyAlignment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justify" vertical="center"/>
    </xf>
    <xf numFmtId="0" fontId="22" fillId="2" borderId="10" xfId="0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center" vertical="center" wrapText="1" readingOrder="1"/>
    </xf>
    <xf numFmtId="0" fontId="11" fillId="2" borderId="36" xfId="0" applyFont="1" applyFill="1" applyBorder="1" applyAlignment="1">
      <alignment horizontal="center" vertical="center" wrapText="1" readingOrder="1"/>
    </xf>
    <xf numFmtId="0" fontId="11" fillId="2" borderId="37" xfId="0" applyFont="1" applyFill="1" applyBorder="1" applyAlignment="1">
      <alignment horizontal="center" vertical="center" wrapText="1" readingOrder="1"/>
    </xf>
    <xf numFmtId="0" fontId="11" fillId="2" borderId="38" xfId="0" applyFont="1" applyFill="1" applyBorder="1" applyAlignment="1">
      <alignment horizontal="center" vertical="center" wrapText="1" readingOrder="1"/>
    </xf>
    <xf numFmtId="0" fontId="11" fillId="2" borderId="32" xfId="0" applyFont="1" applyFill="1" applyBorder="1" applyAlignment="1">
      <alignment horizontal="center" vertical="center" wrapText="1" readingOrder="1"/>
    </xf>
    <xf numFmtId="0" fontId="11" fillId="2" borderId="5" xfId="0" applyFont="1" applyFill="1" applyBorder="1" applyAlignment="1">
      <alignment horizontal="center" vertical="center" wrapText="1" readingOrder="1"/>
    </xf>
    <xf numFmtId="42" fontId="30" fillId="0" borderId="0" xfId="0" applyNumberFormat="1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2" fillId="2" borderId="16" xfId="0" applyFont="1" applyFill="1" applyBorder="1" applyAlignment="1">
      <alignment horizontal="center" vertical="center" wrapText="1" readingOrder="1"/>
    </xf>
    <xf numFmtId="0" fontId="32" fillId="2" borderId="0" xfId="0" applyFont="1" applyFill="1" applyBorder="1" applyAlignment="1">
      <alignment horizontal="center" vertical="center" wrapText="1" readingOrder="1"/>
    </xf>
    <xf numFmtId="0" fontId="11" fillId="2" borderId="17" xfId="0" applyFont="1" applyFill="1" applyBorder="1" applyAlignment="1">
      <alignment horizontal="center" vertical="center" wrapText="1" readingOrder="1"/>
    </xf>
    <xf numFmtId="0" fontId="11" fillId="2" borderId="18" xfId="0" applyFont="1" applyFill="1" applyBorder="1" applyAlignment="1">
      <alignment horizontal="center" vertical="center" wrapText="1" readingOrder="1"/>
    </xf>
    <xf numFmtId="0" fontId="11" fillId="2" borderId="19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left" vertical="top" wrapText="1" readingOrder="1"/>
    </xf>
    <xf numFmtId="42" fontId="15" fillId="2" borderId="1" xfId="2" applyFont="1" applyFill="1" applyBorder="1" applyAlignment="1">
      <alignment horizontal="center" vertical="center" wrapText="1" readingOrder="1"/>
    </xf>
    <xf numFmtId="42" fontId="15" fillId="2" borderId="20" xfId="2" applyFont="1" applyFill="1" applyBorder="1" applyAlignment="1">
      <alignment horizontal="center" vertical="center" wrapText="1" readingOrder="1"/>
    </xf>
    <xf numFmtId="42" fontId="15" fillId="2" borderId="21" xfId="2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0" fontId="11" fillId="2" borderId="45" xfId="0" applyFont="1" applyFill="1" applyBorder="1" applyAlignment="1">
      <alignment horizontal="center" vertical="center" wrapText="1" readingOrder="1"/>
    </xf>
    <xf numFmtId="0" fontId="11" fillId="2" borderId="22" xfId="0" applyFont="1" applyFill="1" applyBorder="1" applyAlignment="1">
      <alignment horizontal="center" vertical="center" wrapText="1" readingOrder="1"/>
    </xf>
    <xf numFmtId="42" fontId="15" fillId="2" borderId="17" xfId="2" applyFont="1" applyFill="1" applyBorder="1" applyAlignment="1">
      <alignment horizontal="center" vertical="center" wrapText="1" readingOrder="1"/>
    </xf>
    <xf numFmtId="42" fontId="15" fillId="2" borderId="18" xfId="2" applyFont="1" applyFill="1" applyBorder="1" applyAlignment="1">
      <alignment horizontal="center" vertical="center" wrapText="1" readingOrder="1"/>
    </xf>
    <xf numFmtId="42" fontId="15" fillId="2" borderId="19" xfId="2" applyFont="1" applyFill="1" applyBorder="1" applyAlignment="1">
      <alignment horizontal="center" vertical="center" wrapText="1" readingOrder="1"/>
    </xf>
    <xf numFmtId="0" fontId="11" fillId="2" borderId="45" xfId="0" applyFont="1" applyFill="1" applyBorder="1" applyAlignment="1">
      <alignment horizontal="center" wrapText="1" readingOrder="1"/>
    </xf>
    <xf numFmtId="0" fontId="11" fillId="2" borderId="22" xfId="0" applyFont="1" applyFill="1" applyBorder="1" applyAlignment="1">
      <alignment horizontal="center" wrapText="1" readingOrder="1"/>
    </xf>
    <xf numFmtId="0" fontId="31" fillId="0" borderId="41" xfId="0" applyFont="1" applyFill="1" applyBorder="1" applyAlignment="1">
      <alignment horizontal="center" vertical="center" wrapText="1"/>
    </xf>
    <xf numFmtId="6" fontId="23" fillId="0" borderId="4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vertical="center" wrapText="1"/>
    </xf>
    <xf numFmtId="6" fontId="23" fillId="0" borderId="7" xfId="0" applyNumberFormat="1" applyFont="1" applyFill="1" applyBorder="1" applyAlignment="1">
      <alignment horizontal="center" vertical="center"/>
    </xf>
    <xf numFmtId="6" fontId="23" fillId="0" borderId="41" xfId="0" applyNumberFormat="1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right" vertical="center" wrapText="1"/>
    </xf>
    <xf numFmtId="0" fontId="22" fillId="7" borderId="39" xfId="0" applyFont="1" applyFill="1" applyBorder="1" applyAlignment="1">
      <alignment horizontal="righ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2" fillId="7" borderId="47" xfId="0" applyFont="1" applyFill="1" applyBorder="1" applyAlignment="1">
      <alignment horizontal="center" vertical="center" wrapText="1"/>
    </xf>
    <xf numFmtId="0" fontId="22" fillId="7" borderId="44" xfId="0" applyFont="1" applyFill="1" applyBorder="1" applyAlignment="1">
      <alignment horizontal="center" vertical="center" wrapText="1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82195975503063"/>
          <c:y val="5.1400554097404488E-2"/>
          <c:w val="0.75794881889763777"/>
          <c:h val="0.7378277194517352"/>
        </c:manualLayout>
      </c:layout>
      <c:bubbleChart>
        <c:varyColors val="0"/>
        <c:ser>
          <c:idx val="0"/>
          <c:order val="0"/>
          <c:tx>
            <c:v>CEV</c:v>
          </c:tx>
          <c:spPr>
            <a:solidFill>
              <a:schemeClr val="tx2">
                <a:lumMod val="75000"/>
              </a:schemeClr>
            </a:solidFill>
            <a:ln w="28575">
              <a:noFill/>
            </a:ln>
          </c:spPr>
          <c:invertIfNegative val="0"/>
          <c:dLbls>
            <c:dLbl>
              <c:idx val="0"/>
              <c:layout>
                <c:manualLayout>
                  <c:x val="-7.8821761953150188E-3"/>
                  <c:y val="-1.71253773145386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E8-4797-8A37-E46AAF9057F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SIVJRNR!$P$6</c:f>
              <c:numCache>
                <c:formatCode>0.00%</c:formatCode>
                <c:ptCount val="1"/>
                <c:pt idx="0">
                  <c:v>0.92641072458797236</c:v>
                </c:pt>
              </c:numCache>
            </c:numRef>
          </c:xVal>
          <c:yVal>
            <c:numRef>
              <c:f>SIVJRNR!$Q$6</c:f>
              <c:numCache>
                <c:formatCode>0.00%</c:formatCode>
                <c:ptCount val="1"/>
                <c:pt idx="0">
                  <c:v>0.92106711212401515</c:v>
                </c:pt>
              </c:numCache>
            </c:numRef>
          </c:yVal>
          <c:bubbleSize>
            <c:numRef>
              <c:f>SIVJRNR!$L$6</c:f>
              <c:numCache>
                <c:formatCode>_("$"* #,##0_);_("$"* \(#,##0\);_("$"* "-"_);_(@_)</c:formatCode>
                <c:ptCount val="1"/>
                <c:pt idx="0">
                  <c:v>52107085796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CE8-4797-8A37-E46AAF9057F0}"/>
            </c:ext>
          </c:extLst>
        </c:ser>
        <c:ser>
          <c:idx val="1"/>
          <c:order val="1"/>
          <c:tx>
            <c:v>JEP</c:v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888888888888889E-2"/>
                  <c:y val="-0.129629629629629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E8-4797-8A37-E46AAF9057F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SIVJRNR!$P$7</c:f>
              <c:numCache>
                <c:formatCode>0.00%</c:formatCode>
                <c:ptCount val="1"/>
                <c:pt idx="0">
                  <c:v>0.68175699452595351</c:v>
                </c:pt>
              </c:numCache>
            </c:numRef>
          </c:xVal>
          <c:yVal>
            <c:numRef>
              <c:f>SIVJRNR!$Q$7</c:f>
              <c:numCache>
                <c:formatCode>0.00%</c:formatCode>
                <c:ptCount val="1"/>
                <c:pt idx="0">
                  <c:v>0.64800411646329337</c:v>
                </c:pt>
              </c:numCache>
            </c:numRef>
          </c:yVal>
          <c:bubbleSize>
            <c:numRef>
              <c:f>SIVJRNR!$L$7</c:f>
              <c:numCache>
                <c:formatCode>_("$"* #,##0_);_("$"* \(#,##0\);_("$"* "-"_);_(@_)</c:formatCode>
                <c:ptCount val="1"/>
                <c:pt idx="0">
                  <c:v>218449000000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CE8-4797-8A37-E46AAF9057F0}"/>
            </c:ext>
          </c:extLst>
        </c:ser>
        <c:ser>
          <c:idx val="2"/>
          <c:order val="2"/>
          <c:tx>
            <c:v>UBPD</c:v>
          </c:tx>
          <c:spPr>
            <a:solidFill>
              <a:srgbClr val="8F82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5283807962359357E-2"/>
                  <c:y val="-2.996941030044257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E8-4797-8A37-E46AAF9057F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SIVJRNR!$P$8</c:f>
              <c:numCache>
                <c:formatCode>0.00%</c:formatCode>
                <c:ptCount val="1"/>
                <c:pt idx="0">
                  <c:v>0.64832647054423465</c:v>
                </c:pt>
              </c:numCache>
            </c:numRef>
          </c:xVal>
          <c:yVal>
            <c:numRef>
              <c:f>SIVJRNR!$Q$8</c:f>
              <c:numCache>
                <c:formatCode>0.00%</c:formatCode>
                <c:ptCount val="1"/>
                <c:pt idx="0">
                  <c:v>0.60823252010054796</c:v>
                </c:pt>
              </c:numCache>
            </c:numRef>
          </c:yVal>
          <c:bubbleSize>
            <c:numRef>
              <c:f>SIVJRNR!$L$8</c:f>
              <c:numCache>
                <c:formatCode>_("$"* #,##0_);_("$"* \(#,##0\);_("$"* "-"_);_(@_)</c:formatCode>
                <c:ptCount val="1"/>
                <c:pt idx="0">
                  <c:v>82806200000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0CE8-4797-8A37-E46AAF90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70703904"/>
        <c:axId val="1"/>
      </c:bubbleChart>
      <c:valAx>
        <c:axId val="1670703904"/>
        <c:scaling>
          <c:orientation val="minMax"/>
          <c:max val="1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O"/>
                  <a:t>Compromisos</a:t>
                </a:r>
              </a:p>
            </c:rich>
          </c:tx>
          <c:layout>
            <c:manualLayout>
              <c:xMode val="edge"/>
              <c:yMode val="edge"/>
              <c:x val="0.84729413788519725"/>
              <c:y val="0.89557978329631882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5.000000000000001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O"/>
                  <a:t>Obligaciones </a:t>
                </a:r>
              </a:p>
            </c:rich>
          </c:tx>
          <c:layout>
            <c:manualLayout>
              <c:xMode val="edge"/>
              <c:yMode val="edge"/>
              <c:x val="4.0443196834755141E-2"/>
              <c:y val="5.2379029544383872E-2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7070390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35475649456429664"/>
          <c:y val="0.85593781546537451"/>
          <c:w val="0.67740806480619908"/>
          <c:h val="0.9867191601049868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82195975503063"/>
          <c:y val="5.1400554097404488E-2"/>
          <c:w val="0.75794881889763777"/>
          <c:h val="0.7378277194517352"/>
        </c:manualLayout>
      </c:layout>
      <c:bubbleChart>
        <c:varyColors val="0"/>
        <c:ser>
          <c:idx val="0"/>
          <c:order val="0"/>
          <c:tx>
            <c:v>CEV</c:v>
          </c:tx>
          <c:spPr>
            <a:solidFill>
              <a:schemeClr val="tx2">
                <a:lumMod val="75000"/>
              </a:schemeClr>
            </a:solidFill>
            <a:ln w="28575">
              <a:noFill/>
            </a:ln>
          </c:spPr>
          <c:invertIfNegative val="0"/>
          <c:dLbls>
            <c:dLbl>
              <c:idx val="0"/>
              <c:layout>
                <c:manualLayout>
                  <c:x val="-1.0654259080199581E-2"/>
                  <c:y val="-3.42507546290771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8B-4AF4-8613-3E9072DA10E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SIVJRNR!$Y$6</c:f>
              <c:numCache>
                <c:formatCode>0.00%</c:formatCode>
                <c:ptCount val="1"/>
                <c:pt idx="0">
                  <c:v>0.9183031776138445</c:v>
                </c:pt>
              </c:numCache>
            </c:numRef>
          </c:xVal>
          <c:yVal>
            <c:numRef>
              <c:f>SIVJRNR!$Z$6</c:f>
              <c:numCache>
                <c:formatCode>0.00%</c:formatCode>
                <c:ptCount val="1"/>
                <c:pt idx="0">
                  <c:v>0.91035112891956194</c:v>
                </c:pt>
              </c:numCache>
            </c:numRef>
          </c:yVal>
          <c:bubbleSize>
            <c:numRef>
              <c:f>SIVJRNR!$U$6</c:f>
              <c:numCache>
                <c:formatCode>_("$"* #,##0_);_("$"* \(#,##0\);_("$"* "-"_);_(@_)</c:formatCode>
                <c:ptCount val="1"/>
                <c:pt idx="0">
                  <c:v>28969118843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ED8B-4AF4-8613-3E9072DA10E4}"/>
            </c:ext>
          </c:extLst>
        </c:ser>
        <c:ser>
          <c:idx val="1"/>
          <c:order val="1"/>
          <c:tx>
            <c:v>JEP</c:v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888888888888889E-2"/>
                  <c:y val="-0.129629629629629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8B-4AF4-8613-3E9072DA10E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SIVJRNR!$Y$7</c:f>
              <c:numCache>
                <c:formatCode>0.00%</c:formatCode>
                <c:ptCount val="1"/>
                <c:pt idx="0">
                  <c:v>0.85807868946966126</c:v>
                </c:pt>
              </c:numCache>
            </c:numRef>
          </c:xVal>
          <c:yVal>
            <c:numRef>
              <c:f>SIVJRNR!$Z$7</c:f>
              <c:numCache>
                <c:formatCode>0.00%</c:formatCode>
                <c:ptCount val="1"/>
                <c:pt idx="0">
                  <c:v>0.48066997168775216</c:v>
                </c:pt>
              </c:numCache>
            </c:numRef>
          </c:yVal>
          <c:bubbleSize>
            <c:numRef>
              <c:f>SIVJRNR!$U$7</c:f>
              <c:numCache>
                <c:formatCode>_("$"* #,##0_);_("$"* \(#,##0\);_("$"* "-"_);_(@_)</c:formatCode>
                <c:ptCount val="1"/>
                <c:pt idx="0">
                  <c:v>156074504821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ED8B-4AF4-8613-3E9072DA10E4}"/>
            </c:ext>
          </c:extLst>
        </c:ser>
        <c:ser>
          <c:idx val="2"/>
          <c:order val="2"/>
          <c:tx>
            <c:v>UBPD</c:v>
          </c:tx>
          <c:spPr>
            <a:solidFill>
              <a:srgbClr val="8F82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5270228411531294E-2"/>
                  <c:y val="-6.860774236017926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8B-4AF4-8613-3E9072DA10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SIVJRNR!$Y$8</c:f>
              <c:numCache>
                <c:formatCode>0.00%</c:formatCode>
                <c:ptCount val="1"/>
                <c:pt idx="0">
                  <c:v>0.80806481858901502</c:v>
                </c:pt>
              </c:numCache>
            </c:numRef>
          </c:xVal>
          <c:yVal>
            <c:numRef>
              <c:f>SIVJRNR!$Z$8</c:f>
              <c:numCache>
                <c:formatCode>0.00%</c:formatCode>
                <c:ptCount val="1"/>
                <c:pt idx="0">
                  <c:v>0.47677286293056675</c:v>
                </c:pt>
              </c:numCache>
            </c:numRef>
          </c:yVal>
          <c:bubbleSize>
            <c:numRef>
              <c:f>SIVJRNR!$U$8</c:f>
              <c:numCache>
                <c:formatCode>_("$"* #,##0_);_("$"* \(#,##0\);_("$"* "-"_);_(@_)</c:formatCode>
                <c:ptCount val="1"/>
                <c:pt idx="0">
                  <c:v>59296278250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ED8B-4AF4-8613-3E9072DA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70704320"/>
        <c:axId val="1"/>
      </c:bubbleChart>
      <c:valAx>
        <c:axId val="1670704320"/>
        <c:scaling>
          <c:orientation val="minMax"/>
          <c:max val="1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O"/>
                  <a:t>Compromisos</a:t>
                </a:r>
              </a:p>
            </c:rich>
          </c:tx>
          <c:layout>
            <c:manualLayout>
              <c:xMode val="edge"/>
              <c:yMode val="edge"/>
              <c:x val="0.84729419239261761"/>
              <c:y val="0.89557991746208576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  <c:min val="5.0000000000000012E-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O"/>
                  <a:t>Obligaciones </a:t>
                </a:r>
              </a:p>
            </c:rich>
          </c:tx>
          <c:layout>
            <c:manualLayout>
              <c:xMode val="edge"/>
              <c:yMode val="edge"/>
              <c:x val="4.0443277923592882E-2"/>
              <c:y val="5.23789992488881E-2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7070432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35475648877223681"/>
          <c:y val="0.85593775054645505"/>
          <c:w val="0.67740803232929214"/>
          <c:h val="0.9867189913157962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82195975503063"/>
          <c:y val="5.1400554097404488E-2"/>
          <c:w val="0.75794881889763777"/>
          <c:h val="0.7378277194517352"/>
        </c:manualLayout>
      </c:layout>
      <c:bubbleChart>
        <c:varyColors val="0"/>
        <c:ser>
          <c:idx val="0"/>
          <c:order val="0"/>
          <c:tx>
            <c:v>CEV</c:v>
          </c:tx>
          <c:spPr>
            <a:solidFill>
              <a:schemeClr val="tx2">
                <a:lumMod val="75000"/>
              </a:schemeClr>
            </a:solidFill>
            <a:ln w="28575">
              <a:noFill/>
            </a:ln>
          </c:spPr>
          <c:invertIfNegative val="0"/>
          <c:dLbls>
            <c:dLbl>
              <c:idx val="0"/>
              <c:layout>
                <c:manualLayout>
                  <c:x val="-7.8821761953150188E-3"/>
                  <c:y val="-1.712537731453864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CF-4487-B012-D93BDBAFDE4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SIVJRNR!$G$6</c:f>
              <c:numCache>
                <c:formatCode>0.00%</c:formatCode>
                <c:ptCount val="1"/>
                <c:pt idx="0">
                  <c:v>0.92351383896210371</c:v>
                </c:pt>
              </c:numCache>
            </c:numRef>
          </c:xVal>
          <c:yVal>
            <c:numRef>
              <c:f>SIVJRNR!$H$6</c:f>
              <c:numCache>
                <c:formatCode>0.00%</c:formatCode>
                <c:ptCount val="1"/>
                <c:pt idx="0">
                  <c:v>0.91723821322141308</c:v>
                </c:pt>
              </c:numCache>
            </c:numRef>
          </c:yVal>
          <c:bubbleSize>
            <c:numRef>
              <c:f>SIVJRNR!$I$6</c:f>
              <c:numCache>
                <c:formatCode>0.00%</c:formatCode>
                <c:ptCount val="1"/>
                <c:pt idx="0">
                  <c:v>0.91718209317953059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37CF-4487-B012-D93BDBAFDE4D}"/>
            </c:ext>
          </c:extLst>
        </c:ser>
        <c:ser>
          <c:idx val="1"/>
          <c:order val="1"/>
          <c:tx>
            <c:v>JEP</c:v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888888888888889E-2"/>
                  <c:y val="-0.129629629629629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F-4487-B012-D93BDBAFDE4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SIVJRNR!$G$7</c:f>
              <c:numCache>
                <c:formatCode>0.00%</c:formatCode>
                <c:ptCount val="1"/>
                <c:pt idx="0">
                  <c:v>0.75448022235376921</c:v>
                </c:pt>
              </c:numCache>
            </c:numRef>
          </c:xVal>
          <c:yVal>
            <c:numRef>
              <c:f>SIVJRNR!$H$7</c:f>
              <c:numCache>
                <c:formatCode>0.00%</c:formatCode>
                <c:ptCount val="1"/>
                <c:pt idx="0">
                  <c:v>0.57769317336059001</c:v>
                </c:pt>
              </c:numCache>
            </c:numRef>
          </c:yVal>
          <c:bubbleSize>
            <c:numRef>
              <c:f>SIVJRNR!$I$7</c:f>
              <c:numCache>
                <c:formatCode>0.00%</c:formatCode>
                <c:ptCount val="1"/>
                <c:pt idx="0">
                  <c:v>0.57258729671917064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7CF-4487-B012-D93BDBAFDE4D}"/>
            </c:ext>
          </c:extLst>
        </c:ser>
        <c:ser>
          <c:idx val="2"/>
          <c:order val="2"/>
          <c:tx>
            <c:v>UBPD</c:v>
          </c:tx>
          <c:spPr>
            <a:solidFill>
              <a:srgbClr val="8F82B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0.11117255328188257"/>
                  <c:y val="-2.996937882764654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F-4487-B012-D93BDBAFDE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SIVJRNR!$G$8</c:f>
              <c:numCache>
                <c:formatCode>0.00%</c:formatCode>
                <c:ptCount val="1"/>
                <c:pt idx="0">
                  <c:v>0.71498181427578311</c:v>
                </c:pt>
              </c:numCache>
            </c:numRef>
          </c:xVal>
          <c:yVal>
            <c:numRef>
              <c:f>SIVJRNR!$H$8</c:f>
              <c:numCache>
                <c:formatCode>0.00%</c:formatCode>
                <c:ptCount val="1"/>
                <c:pt idx="0">
                  <c:v>0.55337725996576692</c:v>
                </c:pt>
              </c:numCache>
            </c:numRef>
          </c:yVal>
          <c:bubbleSize>
            <c:numRef>
              <c:f>SIVJRNR!$I$8</c:f>
              <c:numCache>
                <c:formatCode>0.00%</c:formatCode>
                <c:ptCount val="1"/>
                <c:pt idx="0">
                  <c:v>0.55324625287687401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7CF-4487-B012-D93BDBAFD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70705152"/>
        <c:axId val="1"/>
      </c:bubbleChart>
      <c:valAx>
        <c:axId val="1670705152"/>
        <c:scaling>
          <c:orientation val="minMax"/>
          <c:max val="1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O"/>
                  <a:t>Compromisos</a:t>
                </a:r>
              </a:p>
            </c:rich>
          </c:tx>
          <c:layout>
            <c:manualLayout>
              <c:xMode val="edge"/>
              <c:yMode val="edge"/>
              <c:x val="0.84729418763012487"/>
              <c:y val="0.89557978329631882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.100000000000000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O"/>
                  <a:t>Obligaciones </a:t>
                </a:r>
              </a:p>
            </c:rich>
          </c:tx>
          <c:layout>
            <c:manualLayout>
              <c:xMode val="edge"/>
              <c:yMode val="edge"/>
              <c:x val="4.0443219945419349E-2"/>
              <c:y val="5.2379029544383872E-2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670705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35475650036787149"/>
          <c:y val="0.85593781546537451"/>
          <c:w val="0.67740809734767249"/>
          <c:h val="0.9867191601049868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1524000</xdr:colOff>
      <xdr:row>6</xdr:row>
      <xdr:rowOff>123825</xdr:rowOff>
    </xdr:to>
    <xdr:pic>
      <xdr:nvPicPr>
        <xdr:cNvPr id="1065" name="1 Imagen">
          <a:extLst>
            <a:ext uri="{FF2B5EF4-FFF2-40B4-BE49-F238E27FC236}">
              <a16:creationId xmlns:a16="http://schemas.microsoft.com/office/drawing/2014/main" id="{7227F896-C311-4D0E-8B41-1D2EFAD9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5240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161925</xdr:rowOff>
    </xdr:from>
    <xdr:to>
      <xdr:col>16</xdr:col>
      <xdr:colOff>161925</xdr:colOff>
      <xdr:row>25</xdr:row>
      <xdr:rowOff>85725</xdr:rowOff>
    </xdr:to>
    <xdr:graphicFrame macro="">
      <xdr:nvGraphicFramePr>
        <xdr:cNvPr id="2169" name="2 Gráfico">
          <a:extLst>
            <a:ext uri="{FF2B5EF4-FFF2-40B4-BE49-F238E27FC236}">
              <a16:creationId xmlns:a16="http://schemas.microsoft.com/office/drawing/2014/main" id="{FAC34791-4052-478E-8B65-FFBBA33CF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10</xdr:row>
      <xdr:rowOff>0</xdr:rowOff>
    </xdr:from>
    <xdr:to>
      <xdr:col>27</xdr:col>
      <xdr:colOff>142875</xdr:colOff>
      <xdr:row>25</xdr:row>
      <xdr:rowOff>104775</xdr:rowOff>
    </xdr:to>
    <xdr:graphicFrame macro="">
      <xdr:nvGraphicFramePr>
        <xdr:cNvPr id="2170" name="2 Gráfico">
          <a:extLst>
            <a:ext uri="{FF2B5EF4-FFF2-40B4-BE49-F238E27FC236}">
              <a16:creationId xmlns:a16="http://schemas.microsoft.com/office/drawing/2014/main" id="{4512FB93-9DA7-4CDF-8657-D0BC96E5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495300</xdr:colOff>
      <xdr:row>9</xdr:row>
      <xdr:rowOff>114300</xdr:rowOff>
    </xdr:from>
    <xdr:to>
      <xdr:col>8</xdr:col>
      <xdr:colOff>142875</xdr:colOff>
      <xdr:row>25</xdr:row>
      <xdr:rowOff>38100</xdr:rowOff>
    </xdr:to>
    <xdr:graphicFrame macro="">
      <xdr:nvGraphicFramePr>
        <xdr:cNvPr id="2171" name="2 Gráfico">
          <a:extLst>
            <a:ext uri="{FF2B5EF4-FFF2-40B4-BE49-F238E27FC236}">
              <a16:creationId xmlns:a16="http://schemas.microsoft.com/office/drawing/2014/main" id="{EC364F71-1A22-4F94-9EA8-5AA299B35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95250</xdr:rowOff>
    </xdr:from>
    <xdr:to>
      <xdr:col>1</xdr:col>
      <xdr:colOff>3371850</xdr:colOff>
      <xdr:row>6</xdr:row>
      <xdr:rowOff>133350</xdr:rowOff>
    </xdr:to>
    <xdr:pic>
      <xdr:nvPicPr>
        <xdr:cNvPr id="3113" name="1 Imagen">
          <a:extLst>
            <a:ext uri="{FF2B5EF4-FFF2-40B4-BE49-F238E27FC236}">
              <a16:creationId xmlns:a16="http://schemas.microsoft.com/office/drawing/2014/main" id="{AA5F9882-EE5E-4FCA-8622-C67433C38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95250"/>
          <a:ext cx="16287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atos%20Jennifer/Perfil%20Jennifer/Ejecuci&#243;n%20Presupuestal/2021/Febrero%202021/Informe%20Agregado%20%20Febrer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-Lenovo" refreshedDate="44235.574271180558" createdVersion="4" refreshedVersion="4" minRefreshableVersion="3" recordCount="11">
  <cacheSource type="worksheet">
    <worksheetSource ref="A4:AA15" sheet="EjecucionPresupuestaAgregad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11">
        <s v="A-01-01-01"/>
        <s v="A-01-01-02"/>
        <s v="A-01-01-03"/>
        <s v="A-02-01"/>
        <s v="A-02-02"/>
        <s v="A-03-04-02-012"/>
        <s v="A-08-01"/>
        <s v="A-08-04-01"/>
        <s v="C-4403-1000-2"/>
        <s v="C-4499-1000-1"/>
        <s v="C-4499-1000-2"/>
      </sharedItems>
    </cacheField>
    <cacheField name="TIPO" numFmtId="0">
      <sharedItems count="2">
        <s v="A"/>
        <s v="C"/>
      </sharedItems>
    </cacheField>
    <cacheField name="CTA" numFmtId="0">
      <sharedItems count="6">
        <s v="01"/>
        <s v="02"/>
        <s v="03"/>
        <s v="08"/>
        <s v="4403"/>
        <s v="4499"/>
      </sharedItems>
    </cacheField>
    <cacheField name="SUB_x000a_CTA" numFmtId="0">
      <sharedItems count="4">
        <s v="01"/>
        <s v="02"/>
        <s v="04"/>
        <s v="1000"/>
      </sharedItems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 count="2">
        <m/>
        <s v=""/>
      </sharedItems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/>
    </cacheField>
    <cacheField name="APR. INICIAL" numFmtId="0">
      <sharedItems containsSemiMixedTypes="0" containsString="0" containsNumber="1" containsInteger="1" minValue="1600000" maxValue="45208800000"/>
    </cacheField>
    <cacheField name="APR. ADICIONADA" numFmtId="0">
      <sharedItems containsSemiMixedTypes="0" containsString="0" containsNumber="1" containsInteger="1" minValue="0" maxValue="0"/>
    </cacheField>
    <cacheField name="APR. REDUCIDA" numFmtId="0">
      <sharedItems containsSemiMixedTypes="0" containsString="0" containsNumber="1" containsInteger="1" minValue="0" maxValue="0"/>
    </cacheField>
    <cacheField name="APR. VIGENTE" numFmtId="0">
      <sharedItems containsSemiMixedTypes="0" containsString="0" containsNumber="1" containsInteger="1" minValue="1600000" maxValue="45208800000"/>
    </cacheField>
    <cacheField name="APR BLOQUEADA" numFmtId="0">
      <sharedItems containsSemiMixedTypes="0" containsString="0" containsNumber="1" containsInteger="1" minValue="0" maxValue="0"/>
    </cacheField>
    <cacheField name="CDP" numFmtId="0">
      <sharedItems containsSemiMixedTypes="0" containsString="0" containsNumber="1" minValue="0" maxValue="45208800000"/>
    </cacheField>
    <cacheField name="APR. DISPONIBLE" numFmtId="0">
      <sharedItems containsSemiMixedTypes="0" containsString="0" containsNumber="1" minValue="0" maxValue="23161033816"/>
    </cacheField>
    <cacheField name="COMPROMISO" numFmtId="0">
      <sharedItems containsSemiMixedTypes="0" containsString="0" containsNumber="1" minValue="0" maxValue="10495376926.549999"/>
    </cacheField>
    <cacheField name="OBLIGACION" numFmtId="0">
      <sharedItems containsSemiMixedTypes="0" containsString="0" containsNumber="1" containsInteger="1" minValue="0" maxValue="2898772448"/>
    </cacheField>
    <cacheField name="ORDEN PAGO" numFmtId="0">
      <sharedItems containsSemiMixedTypes="0" containsString="0" containsNumber="1" containsInteger="1" minValue="0" maxValue="2898772448"/>
    </cacheField>
    <cacheField name="PAGOS" numFmtId="0">
      <sharedItems containsSemiMixedTypes="0" containsString="0" containsNumber="1" containsInteger="1" minValue="0" maxValue="28987724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44-03-00"/>
    <s v="UNIDAD DE BUSQUEDA DE PERSONAS DADAS POR DESAPARECIDAS EN EL CONTEXTO Y EN RAZON DEL CONFLICTO ARMADO UBPD"/>
    <x v="0"/>
    <x v="0"/>
    <x v="0"/>
    <x v="0"/>
    <s v="01"/>
    <m/>
    <x v="0"/>
    <m/>
    <m/>
    <m/>
    <s v="Nación"/>
    <s v="10"/>
    <s v="CSF"/>
    <s v="SALARIO"/>
    <n v="45208800000"/>
    <n v="0"/>
    <n v="0"/>
    <n v="45208800000"/>
    <n v="0"/>
    <n v="45208800000"/>
    <n v="0"/>
    <n v="2898772448"/>
    <n v="2898772448"/>
    <n v="2898772448"/>
    <n v="2898772448"/>
  </r>
  <r>
    <s v="44-03-00"/>
    <s v="UNIDAD DE BUSQUEDA DE PERSONAS DADAS POR DESAPARECIDAS EN EL CONTEXTO Y EN RAZON DEL CONFLICTO ARMADO UBPD"/>
    <x v="1"/>
    <x v="0"/>
    <x v="0"/>
    <x v="0"/>
    <s v="02"/>
    <m/>
    <x v="0"/>
    <m/>
    <m/>
    <m/>
    <s v="Nación"/>
    <s v="10"/>
    <s v="CSF"/>
    <s v="CONTRIBUCIONES INHERENTES A LA NÓMINA"/>
    <n v="17002400000"/>
    <n v="0"/>
    <n v="0"/>
    <n v="17002400000"/>
    <n v="0"/>
    <n v="17002400000"/>
    <n v="0"/>
    <n v="1278164625"/>
    <n v="1278164625"/>
    <n v="1278164625"/>
    <n v="1278164625"/>
  </r>
  <r>
    <s v="44-03-00"/>
    <s v="UNIDAD DE BUSQUEDA DE PERSONAS DADAS POR DESAPARECIDAS EN EL CONTEXTO Y EN RAZON DEL CONFLICTO ARMADO UBPD"/>
    <x v="2"/>
    <x v="0"/>
    <x v="0"/>
    <x v="0"/>
    <s v="03"/>
    <m/>
    <x v="0"/>
    <m/>
    <m/>
    <m/>
    <s v="Nación"/>
    <s v="10"/>
    <s v="CSF"/>
    <s v="REMUNERACIONES NO CONSTITUTIVAS DE FACTOR SALARIAL"/>
    <n v="1092600000"/>
    <n v="0"/>
    <n v="0"/>
    <n v="1092600000"/>
    <n v="0"/>
    <n v="1092600000"/>
    <n v="0"/>
    <n v="183188155"/>
    <n v="183188155"/>
    <n v="183188155"/>
    <n v="183188155"/>
  </r>
  <r>
    <s v="44-03-00"/>
    <s v="UNIDAD DE BUSQUEDA DE PERSONAS DADAS POR DESAPARECIDAS EN EL CONTEXTO Y EN RAZON DEL CONFLICTO ARMADO UBPD"/>
    <x v="3"/>
    <x v="0"/>
    <x v="1"/>
    <x v="0"/>
    <m/>
    <m/>
    <x v="0"/>
    <m/>
    <m/>
    <m/>
    <s v="Nación"/>
    <s v="10"/>
    <s v="CSF"/>
    <s v="ADQUISICIÓN DE ACTIVOS NO FINANCIEROS"/>
    <n v="30000000"/>
    <n v="0"/>
    <n v="0"/>
    <n v="30000000"/>
    <n v="0"/>
    <n v="0"/>
    <n v="30000000"/>
    <n v="0"/>
    <n v="0"/>
    <n v="0"/>
    <n v="0"/>
  </r>
  <r>
    <s v="44-03-00"/>
    <s v="UNIDAD DE BUSQUEDA DE PERSONAS DADAS POR DESAPARECIDAS EN EL CONTEXTO Y EN RAZON DEL CONFLICTO ARMADO UBPD"/>
    <x v="4"/>
    <x v="0"/>
    <x v="1"/>
    <x v="1"/>
    <m/>
    <m/>
    <x v="0"/>
    <m/>
    <m/>
    <m/>
    <s v="Nación"/>
    <s v="10"/>
    <s v="CSF"/>
    <s v="ADQUISICIONES DIFERENTES DE ACTIVOS"/>
    <n v="10161300000"/>
    <n v="0"/>
    <n v="0"/>
    <n v="10161300000"/>
    <n v="0"/>
    <n v="5355994101.7799997"/>
    <n v="4805305898.2200003"/>
    <n v="4614646158.1099997"/>
    <n v="217026188"/>
    <n v="217026188"/>
    <n v="217026188"/>
  </r>
  <r>
    <s v="44-03-00"/>
    <s v="UNIDAD DE BUSQUEDA DE PERSONAS DADAS POR DESAPARECIDAS EN EL CONTEXTO Y EN RAZON DEL CONFLICTO ARMADO UBPD"/>
    <x v="5"/>
    <x v="0"/>
    <x v="2"/>
    <x v="2"/>
    <s v="02"/>
    <s v="012"/>
    <x v="0"/>
    <m/>
    <m/>
    <m/>
    <s v="Nación"/>
    <s v="10"/>
    <s v="CSF"/>
    <s v="INCAPACIDADES Y LICENCIAS DE MATERNIDAD Y PATERNIDAD (NO DE PENSIONES)"/>
    <n v="380500000"/>
    <n v="0"/>
    <n v="0"/>
    <n v="380500000"/>
    <n v="0"/>
    <n v="380500000"/>
    <n v="0"/>
    <n v="22277929"/>
    <n v="22277929"/>
    <n v="22277929"/>
    <n v="22277929"/>
  </r>
  <r>
    <s v="44-03-00"/>
    <s v="UNIDAD DE BUSQUEDA DE PERSONAS DADAS POR DESAPARECIDAS EN EL CONTEXTO Y EN RAZON DEL CONFLICTO ARMADO UBPD"/>
    <x v="6"/>
    <x v="0"/>
    <x v="3"/>
    <x v="0"/>
    <m/>
    <m/>
    <x v="0"/>
    <m/>
    <m/>
    <m/>
    <s v="Nación"/>
    <s v="10"/>
    <s v="CSF"/>
    <s v="IMPUESTOS"/>
    <n v="1600000"/>
    <n v="0"/>
    <n v="0"/>
    <n v="1600000"/>
    <n v="0"/>
    <n v="0"/>
    <n v="1600000"/>
    <n v="0"/>
    <n v="0"/>
    <n v="0"/>
    <n v="0"/>
  </r>
  <r>
    <s v="44-03-00"/>
    <s v="UNIDAD DE BUSQUEDA DE PERSONAS DADAS POR DESAPARECIDAS EN EL CONTEXTO Y EN RAZON DEL CONFLICTO ARMADO UBPD"/>
    <x v="7"/>
    <x v="0"/>
    <x v="3"/>
    <x v="2"/>
    <s v="01"/>
    <m/>
    <x v="0"/>
    <m/>
    <m/>
    <m/>
    <s v="Nación"/>
    <s v="11"/>
    <s v="SSF"/>
    <s v="CUOTA DE FISCALIZACIÓN Y AUDITAJE"/>
    <n v="106100000"/>
    <n v="0"/>
    <n v="0"/>
    <n v="106100000"/>
    <n v="0"/>
    <n v="0"/>
    <n v="106100000"/>
    <n v="0"/>
    <n v="0"/>
    <n v="0"/>
    <n v="0"/>
  </r>
  <r>
    <s v="44-03-00"/>
    <s v="UNIDAD DE BUSQUEDA DE PERSONAS DADAS POR DESAPARECIDAS EN EL CONTEXTO Y EN RAZON DEL CONFLICTO ARMADO UBPD"/>
    <x v="8"/>
    <x v="1"/>
    <x v="4"/>
    <x v="3"/>
    <s v="2"/>
    <s v=""/>
    <x v="1"/>
    <s v=""/>
    <s v=""/>
    <s v=""/>
    <s v="Nación"/>
    <s v="11"/>
    <s v="CSF"/>
    <s v="IMPLEMENTACIÓN DE ACCIONES HUMANITARIAS Y EXTRAJUDICIALES DE BÚSQUEDA DE PERSONAS DADAS POR DESAPARECIDAS EN RAZÓN Y EN CONTEXTO DEL CONFLICTO ARMADO COLOMBIANO NACIONAL"/>
    <n v="25559402831"/>
    <n v="0"/>
    <n v="0"/>
    <n v="25559402831"/>
    <n v="0"/>
    <n v="2398369015"/>
    <n v="23161033816"/>
    <n v="2085395794"/>
    <n v="24871861"/>
    <n v="23470067"/>
    <n v="23470067"/>
  </r>
  <r>
    <s v="44-03-00"/>
    <s v="UNIDAD DE BUSQUEDA DE PERSONAS DADAS POR DESAPARECIDAS EN EL CONTEXTO Y EN RAZON DEL CONFLICTO ARMADO UBPD"/>
    <x v="9"/>
    <x v="1"/>
    <x v="5"/>
    <x v="3"/>
    <s v="1"/>
    <m/>
    <x v="0"/>
    <m/>
    <m/>
    <m/>
    <s v="Nación"/>
    <s v="11"/>
    <s v="CSF"/>
    <s v="FORTALECIMIENTO DE LA UNIDAD DE BUSQUEDA DE PERSONAS DADAS POR DESAPARECIDAS  NACIONAL"/>
    <n v="18941012849"/>
    <n v="0"/>
    <n v="0"/>
    <n v="18941012849"/>
    <n v="0"/>
    <n v="10497387735.549999"/>
    <n v="8443625113.4499998"/>
    <n v="10495376926.549999"/>
    <n v="413229440"/>
    <n v="413229440"/>
    <n v="413229440"/>
  </r>
  <r>
    <s v="44-03-00"/>
    <s v="UNIDAD DE BUSQUEDA DE PERSONAS DADAS POR DESAPARECIDAS EN EL CONTEXTO Y EN RAZON DEL CONFLICTO ARMADO UBPD"/>
    <x v="10"/>
    <x v="1"/>
    <x v="5"/>
    <x v="3"/>
    <s v="2"/>
    <s v=""/>
    <x v="1"/>
    <s v=""/>
    <s v=""/>
    <s v=""/>
    <s v="Nación"/>
    <s v="11"/>
    <s v="CSF"/>
    <s v="FORTALECIMIENTO DE LAS CAPACIDADES TECNOLÓGICAS DE LA UNIDAD DE BÚSQUEDA DE PERSONAS DADAS POR DESAPARECIDAS NACIONAL"/>
    <n v="9405291820"/>
    <n v="0"/>
    <n v="0"/>
    <n v="9405291820"/>
    <n v="0"/>
    <n v="0"/>
    <n v="940529182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F8" firstHeaderRow="1" firstDataRow="2" firstDataCol="1" rowPageCount="1" colPageCount="1"/>
  <pivotFields count="27"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3">
        <item x="0"/>
        <item x="1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dataField="1" numFmtId="164" showAll="0"/>
    <pivotField numFmtId="164" showAll="0"/>
    <pivotField dataField="1" numFmtId="164" showAll="0"/>
    <pivotField numFmtId="164" showAll="0"/>
    <pivotField dataField="1" numFmtId="164" showAll="0"/>
    <pivotField dataField="1" numFmtId="164" showAll="0"/>
    <pivotField numFmtId="164" showAll="0"/>
    <pivotField dataField="1" numFmtId="164" showAll="0"/>
  </pivotFields>
  <rowFields count="2">
    <field x="5"/>
    <field x="2"/>
  </rowFields>
  <rowItems count="5">
    <i>
      <x v="3"/>
    </i>
    <i r="1">
      <x v="8"/>
    </i>
    <i r="1">
      <x v="9"/>
    </i>
    <i r="1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3" item="1" hier="0"/>
  </pageFields>
  <dataFields count="5">
    <dataField name="Suma de APR. VIGENTE" fld="19" baseField="0" baseItem="0"/>
    <dataField name="Suma de CDP" fld="21" baseField="0" baseItem="0"/>
    <dataField name="Suma de COMPROMISO" fld="23" baseField="0" baseItem="0"/>
    <dataField name="Suma de OBLIGACION" fld="24" baseField="0" baseItem="0"/>
    <dataField name="Suma de PAGOS" fld="26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44"/>
  <sheetViews>
    <sheetView showGridLines="0" topLeftCell="A28" workbookViewId="0">
      <selection activeCell="C4" sqref="C4:G43"/>
    </sheetView>
  </sheetViews>
  <sheetFormatPr baseColWidth="10" defaultRowHeight="15" x14ac:dyDescent="0.25"/>
  <cols>
    <col min="3" max="3" width="54.85546875" customWidth="1"/>
    <col min="4" max="4" width="45.140625" customWidth="1"/>
    <col min="5" max="5" width="16.28515625" customWidth="1"/>
    <col min="6" max="6" width="16.7109375" style="25" bestFit="1" customWidth="1"/>
    <col min="7" max="7" width="9.28515625" customWidth="1"/>
  </cols>
  <sheetData>
    <row r="3" spans="3:8" ht="16.5" customHeight="1" thickBot="1" x14ac:dyDescent="0.3">
      <c r="C3" s="92"/>
    </row>
    <row r="4" spans="3:8" ht="15.75" thickBot="1" x14ac:dyDescent="0.3">
      <c r="C4" s="185" t="s">
        <v>86</v>
      </c>
      <c r="D4" s="186"/>
      <c r="E4" s="186"/>
      <c r="F4" s="186"/>
      <c r="G4" s="187"/>
      <c r="H4" s="93"/>
    </row>
    <row r="5" spans="3:8" ht="26.25" thickBot="1" x14ac:dyDescent="0.3">
      <c r="C5" s="94" t="s">
        <v>87</v>
      </c>
      <c r="D5" s="95" t="s">
        <v>88</v>
      </c>
      <c r="E5" s="95" t="s">
        <v>145</v>
      </c>
      <c r="F5" s="125" t="s">
        <v>144</v>
      </c>
      <c r="G5" s="95" t="s">
        <v>45</v>
      </c>
      <c r="H5" s="93"/>
    </row>
    <row r="6" spans="3:8" ht="39" thickBot="1" x14ac:dyDescent="0.3">
      <c r="C6" s="188" t="s">
        <v>89</v>
      </c>
      <c r="D6" s="96" t="s">
        <v>90</v>
      </c>
      <c r="E6" s="97">
        <v>2721960481</v>
      </c>
      <c r="F6" s="126">
        <v>1139665800</v>
      </c>
      <c r="G6" s="99">
        <f t="shared" ref="G6:G12" si="0">+F6/E6</f>
        <v>0.41869300012074645</v>
      </c>
      <c r="H6" s="93"/>
    </row>
    <row r="7" spans="3:8" ht="39" thickBot="1" x14ac:dyDescent="0.3">
      <c r="C7" s="189"/>
      <c r="D7" s="96" t="s">
        <v>91</v>
      </c>
      <c r="E7" s="97">
        <v>4874572666</v>
      </c>
      <c r="F7" s="126">
        <v>28527155.93</v>
      </c>
      <c r="G7" s="99">
        <f t="shared" si="0"/>
        <v>5.8522372902502957E-3</v>
      </c>
      <c r="H7" s="93"/>
    </row>
    <row r="8" spans="3:8" ht="15.75" thickBot="1" x14ac:dyDescent="0.3">
      <c r="C8" s="179" t="s">
        <v>92</v>
      </c>
      <c r="D8" s="180"/>
      <c r="E8" s="100">
        <f>+E7+E6</f>
        <v>7596533147</v>
      </c>
      <c r="F8" s="127">
        <f>+F7+F6</f>
        <v>1168192955.9300001</v>
      </c>
      <c r="G8" s="101">
        <f t="shared" si="0"/>
        <v>0.15377974838316072</v>
      </c>
      <c r="H8" s="93"/>
    </row>
    <row r="9" spans="3:8" ht="39" thickBot="1" x14ac:dyDescent="0.3">
      <c r="C9" s="188" t="s">
        <v>93</v>
      </c>
      <c r="D9" s="102" t="s">
        <v>94</v>
      </c>
      <c r="E9" s="97">
        <v>1951749632.25</v>
      </c>
      <c r="F9" s="126">
        <v>831278691.67999995</v>
      </c>
      <c r="G9" s="99">
        <f t="shared" si="0"/>
        <v>0.425914614223184</v>
      </c>
      <c r="H9" s="93"/>
    </row>
    <row r="10" spans="3:8" ht="26.25" thickBot="1" x14ac:dyDescent="0.3">
      <c r="C10" s="189"/>
      <c r="D10" s="102" t="s">
        <v>95</v>
      </c>
      <c r="E10" s="97">
        <v>829370530.82999992</v>
      </c>
      <c r="F10" s="126">
        <v>75646533</v>
      </c>
      <c r="G10" s="99">
        <f t="shared" si="0"/>
        <v>9.1209574234927371E-2</v>
      </c>
      <c r="H10" s="93"/>
    </row>
    <row r="11" spans="3:8" ht="15.75" thickBot="1" x14ac:dyDescent="0.3">
      <c r="C11" s="179" t="s">
        <v>96</v>
      </c>
      <c r="D11" s="180"/>
      <c r="E11" s="100">
        <f>+E10+E9</f>
        <v>2781120163.0799999</v>
      </c>
      <c r="F11" s="127">
        <f>+F10+F9</f>
        <v>906925224.67999995</v>
      </c>
      <c r="G11" s="101">
        <f t="shared" si="0"/>
        <v>0.32610069738073089</v>
      </c>
      <c r="H11" s="93"/>
    </row>
    <row r="12" spans="3:8" ht="15.75" thickBot="1" x14ac:dyDescent="0.3">
      <c r="C12" s="183" t="s">
        <v>97</v>
      </c>
      <c r="D12" s="184"/>
      <c r="E12" s="104">
        <f>+E11+E8</f>
        <v>10377653310.08</v>
      </c>
      <c r="F12" s="128">
        <f>+F11+F8</f>
        <v>2075118180.6100001</v>
      </c>
      <c r="G12" s="105">
        <f t="shared" si="0"/>
        <v>0.19996025292099523</v>
      </c>
      <c r="H12" s="93"/>
    </row>
    <row r="13" spans="3:8" x14ac:dyDescent="0.25">
      <c r="C13" s="191" t="s">
        <v>98</v>
      </c>
      <c r="D13" s="192"/>
      <c r="E13" s="192"/>
      <c r="F13" s="192"/>
      <c r="G13" s="193"/>
      <c r="H13" s="93"/>
    </row>
    <row r="14" spans="3:8" ht="15.75" thickBot="1" x14ac:dyDescent="0.3">
      <c r="C14" s="106" t="s">
        <v>87</v>
      </c>
      <c r="D14" s="106" t="s">
        <v>88</v>
      </c>
      <c r="E14" s="106"/>
      <c r="F14" s="149"/>
      <c r="G14" s="107"/>
      <c r="H14" s="93"/>
    </row>
    <row r="15" spans="3:8" ht="51.75" thickBot="1" x14ac:dyDescent="0.3">
      <c r="C15" s="177" t="s">
        <v>99</v>
      </c>
      <c r="D15" s="102" t="s">
        <v>100</v>
      </c>
      <c r="E15" s="97">
        <v>1349080607.6500001</v>
      </c>
      <c r="F15" s="126">
        <v>346823867</v>
      </c>
      <c r="G15" s="99">
        <f>+F15/E15</f>
        <v>0.2570816488157382</v>
      </c>
      <c r="H15" s="93"/>
    </row>
    <row r="16" spans="3:8" ht="64.5" thickBot="1" x14ac:dyDescent="0.3">
      <c r="C16" s="178"/>
      <c r="D16" s="102" t="s">
        <v>101</v>
      </c>
      <c r="E16" s="97">
        <v>1946693032</v>
      </c>
      <c r="F16" s="126">
        <v>313718717.72000003</v>
      </c>
      <c r="G16" s="99">
        <f>+F16/E16</f>
        <v>0.1611546928884266</v>
      </c>
      <c r="H16" s="93"/>
    </row>
    <row r="17" spans="3:8" ht="15.75" thickBot="1" x14ac:dyDescent="0.3">
      <c r="C17" s="179" t="s">
        <v>102</v>
      </c>
      <c r="D17" s="180"/>
      <c r="E17" s="100">
        <f>+E16+E15</f>
        <v>3295773639.6500001</v>
      </c>
      <c r="F17" s="127">
        <f>+F16+F15</f>
        <v>660542584.72000003</v>
      </c>
      <c r="G17" s="101">
        <f>+F17/E17</f>
        <v>0.2004211019753612</v>
      </c>
      <c r="H17" s="93"/>
    </row>
    <row r="18" spans="3:8" ht="26.25" thickBot="1" x14ac:dyDescent="0.3">
      <c r="C18" s="177" t="s">
        <v>103</v>
      </c>
      <c r="D18" s="102" t="s">
        <v>104</v>
      </c>
      <c r="E18" s="97">
        <v>67908000</v>
      </c>
      <c r="F18" s="126">
        <v>37674370</v>
      </c>
      <c r="G18" s="99">
        <f>+F18/E18</f>
        <v>0.5547854450138423</v>
      </c>
      <c r="H18" s="93"/>
    </row>
    <row r="19" spans="3:8" ht="51.75" thickBot="1" x14ac:dyDescent="0.3">
      <c r="C19" s="190"/>
      <c r="D19" s="102" t="s">
        <v>105</v>
      </c>
      <c r="E19" s="103"/>
      <c r="F19" s="126"/>
      <c r="G19" s="103"/>
      <c r="H19" s="93"/>
    </row>
    <row r="20" spans="3:8" x14ac:dyDescent="0.25">
      <c r="C20" s="190"/>
      <c r="D20" s="194" t="s">
        <v>106</v>
      </c>
      <c r="E20" s="197">
        <v>1019049378</v>
      </c>
      <c r="F20" s="200">
        <v>413725000</v>
      </c>
      <c r="G20" s="203">
        <f>+F20/E20</f>
        <v>0.40599112165887608</v>
      </c>
      <c r="H20" s="93"/>
    </row>
    <row r="21" spans="3:8" x14ac:dyDescent="0.25">
      <c r="C21" s="190"/>
      <c r="D21" s="195"/>
      <c r="E21" s="198"/>
      <c r="F21" s="201"/>
      <c r="G21" s="204"/>
      <c r="H21" s="93"/>
    </row>
    <row r="22" spans="3:8" ht="15.75" thickBot="1" x14ac:dyDescent="0.3">
      <c r="C22" s="178"/>
      <c r="D22" s="196"/>
      <c r="E22" s="199"/>
      <c r="F22" s="202"/>
      <c r="G22" s="205"/>
      <c r="H22" s="93"/>
    </row>
    <row r="23" spans="3:8" ht="15.75" thickBot="1" x14ac:dyDescent="0.3">
      <c r="C23" s="181" t="s">
        <v>107</v>
      </c>
      <c r="D23" s="182"/>
      <c r="E23" s="100">
        <f>+E20+E19+E18</f>
        <v>1086957378</v>
      </c>
      <c r="F23" s="127">
        <f>+F20+F19+F18</f>
        <v>451399370</v>
      </c>
      <c r="G23" s="101">
        <f>+F23/E23</f>
        <v>0.41528709325343943</v>
      </c>
      <c r="H23" s="93"/>
    </row>
    <row r="24" spans="3:8" ht="15.75" thickBot="1" x14ac:dyDescent="0.3">
      <c r="C24" s="183" t="s">
        <v>108</v>
      </c>
      <c r="D24" s="184"/>
      <c r="E24" s="110">
        <f>+E23+E17</f>
        <v>4382731017.6499996</v>
      </c>
      <c r="F24" s="150">
        <f>+F23+F17</f>
        <v>1111941954.72</v>
      </c>
      <c r="G24" s="105">
        <f>+F24/E24</f>
        <v>0.25370983303379141</v>
      </c>
      <c r="H24" s="93"/>
    </row>
    <row r="25" spans="3:8" ht="15.75" thickBot="1" x14ac:dyDescent="0.3">
      <c r="C25" s="175" t="s">
        <v>109</v>
      </c>
      <c r="D25" s="175"/>
      <c r="E25" s="175"/>
      <c r="F25" s="175"/>
      <c r="G25" s="176"/>
      <c r="H25" s="93"/>
    </row>
    <row r="26" spans="3:8" ht="15.75" thickBot="1" x14ac:dyDescent="0.3">
      <c r="C26" s="106" t="s">
        <v>87</v>
      </c>
      <c r="D26" s="106" t="s">
        <v>88</v>
      </c>
      <c r="E26" s="106"/>
      <c r="F26" s="127"/>
      <c r="G26" s="107"/>
      <c r="H26" s="93"/>
    </row>
    <row r="27" spans="3:8" ht="64.5" thickBot="1" x14ac:dyDescent="0.3">
      <c r="C27" s="177" t="s">
        <v>110</v>
      </c>
      <c r="D27" s="102" t="s">
        <v>111</v>
      </c>
      <c r="E27" s="97">
        <v>746644156</v>
      </c>
      <c r="F27" s="126">
        <v>66063892.469999999</v>
      </c>
      <c r="G27" s="99">
        <f t="shared" ref="G27:G34" si="1">+F27/E27</f>
        <v>8.8481094962189727E-2</v>
      </c>
      <c r="H27" s="93"/>
    </row>
    <row r="28" spans="3:8" ht="39" thickBot="1" x14ac:dyDescent="0.3">
      <c r="C28" s="178"/>
      <c r="D28" s="102" t="s">
        <v>112</v>
      </c>
      <c r="E28" s="97"/>
      <c r="F28" s="126">
        <v>0</v>
      </c>
      <c r="G28" s="99"/>
      <c r="H28" s="93"/>
    </row>
    <row r="29" spans="3:8" ht="15.75" thickBot="1" x14ac:dyDescent="0.3">
      <c r="C29" s="179" t="s">
        <v>113</v>
      </c>
      <c r="D29" s="180"/>
      <c r="E29" s="100">
        <f>SUM(E27:E28)</f>
        <v>746644156</v>
      </c>
      <c r="F29" s="127">
        <f>SUM(F27:F28)</f>
        <v>66063892.469999999</v>
      </c>
      <c r="G29" s="101">
        <f t="shared" si="1"/>
        <v>8.8481094962189727E-2</v>
      </c>
      <c r="H29" s="93"/>
    </row>
    <row r="30" spans="3:8" ht="39" thickBot="1" x14ac:dyDescent="0.3">
      <c r="C30" s="177" t="s">
        <v>114</v>
      </c>
      <c r="D30" s="102" t="s">
        <v>115</v>
      </c>
      <c r="E30" s="97">
        <v>364316000</v>
      </c>
      <c r="F30" s="126">
        <v>172677693</v>
      </c>
      <c r="G30" s="99">
        <f t="shared" si="1"/>
        <v>0.47397779125813855</v>
      </c>
      <c r="H30" s="93"/>
    </row>
    <row r="31" spans="3:8" ht="39" thickBot="1" x14ac:dyDescent="0.3">
      <c r="C31" s="190"/>
      <c r="D31" s="102" t="s">
        <v>116</v>
      </c>
      <c r="E31" s="97">
        <v>6695647391</v>
      </c>
      <c r="F31" s="126">
        <v>3562401553.3200002</v>
      </c>
      <c r="G31" s="99">
        <f t="shared" si="1"/>
        <v>0.53204736529412022</v>
      </c>
      <c r="H31" s="93"/>
    </row>
    <row r="32" spans="3:8" ht="39" thickBot="1" x14ac:dyDescent="0.3">
      <c r="C32" s="178"/>
      <c r="D32" s="102" t="s">
        <v>117</v>
      </c>
      <c r="E32" s="97">
        <v>2698581365</v>
      </c>
      <c r="F32" s="126">
        <v>1109958030</v>
      </c>
      <c r="G32" s="99">
        <f t="shared" si="1"/>
        <v>0.4113116782009647</v>
      </c>
      <c r="H32" s="93"/>
    </row>
    <row r="33" spans="3:8" ht="15.75" thickBot="1" x14ac:dyDescent="0.3">
      <c r="C33" s="179" t="s">
        <v>118</v>
      </c>
      <c r="D33" s="180"/>
      <c r="E33" s="100">
        <f>SUM(E30:E32)</f>
        <v>9758544756</v>
      </c>
      <c r="F33" s="127">
        <f>SUM(F30:F32)</f>
        <v>4845037276.3199997</v>
      </c>
      <c r="G33" s="101">
        <f t="shared" si="1"/>
        <v>0.49649178207037981</v>
      </c>
      <c r="H33" s="93"/>
    </row>
    <row r="34" spans="3:8" ht="15.75" thickBot="1" x14ac:dyDescent="0.3">
      <c r="C34" s="185" t="s">
        <v>119</v>
      </c>
      <c r="D34" s="187"/>
      <c r="E34" s="111">
        <f>+E33+E29</f>
        <v>10505188912</v>
      </c>
      <c r="F34" s="151">
        <f>+F33+F29</f>
        <v>4911101168.79</v>
      </c>
      <c r="G34" s="105">
        <f t="shared" si="1"/>
        <v>0.46749289421916873</v>
      </c>
      <c r="H34" s="93"/>
    </row>
    <row r="35" spans="3:8" ht="15.75" thickBot="1" x14ac:dyDescent="0.3">
      <c r="C35" s="208" t="s">
        <v>120</v>
      </c>
      <c r="D35" s="208"/>
      <c r="E35" s="208"/>
      <c r="F35" s="208"/>
      <c r="G35" s="209"/>
      <c r="H35" s="93"/>
    </row>
    <row r="36" spans="3:8" ht="15.75" thickBot="1" x14ac:dyDescent="0.3">
      <c r="C36" s="106" t="s">
        <v>87</v>
      </c>
      <c r="D36" s="106" t="s">
        <v>88</v>
      </c>
      <c r="E36" s="106"/>
      <c r="F36" s="127"/>
      <c r="G36" s="107"/>
      <c r="H36" s="93"/>
    </row>
    <row r="37" spans="3:8" ht="42" customHeight="1" thickBot="1" x14ac:dyDescent="0.3">
      <c r="C37" s="206" t="s">
        <v>121</v>
      </c>
      <c r="D37" s="102" t="s">
        <v>122</v>
      </c>
      <c r="E37" s="97">
        <v>1561556710</v>
      </c>
      <c r="F37" s="126">
        <v>308779247.77999997</v>
      </c>
      <c r="G37" s="118">
        <f t="shared" ref="G37:G43" si="2">+F37/E37</f>
        <v>0.19773809417398613</v>
      </c>
      <c r="H37" s="116"/>
    </row>
    <row r="38" spans="3:8" ht="53.25" customHeight="1" thickBot="1" x14ac:dyDescent="0.3">
      <c r="C38" s="207"/>
      <c r="D38" s="102" t="s">
        <v>127</v>
      </c>
      <c r="E38" s="97">
        <v>817479313.68000007</v>
      </c>
      <c r="F38" s="126">
        <v>192829072.24000001</v>
      </c>
      <c r="G38" s="118">
        <f t="shared" si="2"/>
        <v>0.23588250982395181</v>
      </c>
      <c r="H38" s="116"/>
    </row>
    <row r="39" spans="3:8" ht="51.75" thickBot="1" x14ac:dyDescent="0.3">
      <c r="C39" s="207"/>
      <c r="D39" s="102" t="s">
        <v>123</v>
      </c>
      <c r="E39" s="97">
        <v>1010543906.59</v>
      </c>
      <c r="F39" s="126">
        <v>122287839.50999999</v>
      </c>
      <c r="G39" s="118">
        <f t="shared" si="2"/>
        <v>0.12101190132613888</v>
      </c>
      <c r="H39" s="93"/>
    </row>
    <row r="40" spans="3:8" ht="57.75" customHeight="1" x14ac:dyDescent="0.25">
      <c r="C40" s="207"/>
      <c r="D40" s="115" t="s">
        <v>124</v>
      </c>
      <c r="E40" s="117">
        <v>1235461697</v>
      </c>
      <c r="F40" s="152">
        <v>189639564.31</v>
      </c>
      <c r="G40" s="118">
        <f t="shared" si="2"/>
        <v>0.15349691922500774</v>
      </c>
      <c r="H40" s="93"/>
    </row>
    <row r="41" spans="3:8" ht="15.75" thickBot="1" x14ac:dyDescent="0.3">
      <c r="C41" s="179" t="s">
        <v>128</v>
      </c>
      <c r="D41" s="180"/>
      <c r="E41" s="109">
        <f>+E40+E39+E38+E37</f>
        <v>4625041627.2700005</v>
      </c>
      <c r="F41" s="153">
        <f>+F40+F39+F38+F37</f>
        <v>813535723.83999991</v>
      </c>
      <c r="G41" s="101">
        <f t="shared" si="2"/>
        <v>0.17589803279677754</v>
      </c>
      <c r="H41" s="93"/>
    </row>
    <row r="42" spans="3:8" ht="15.75" thickBot="1" x14ac:dyDescent="0.3">
      <c r="C42" s="185" t="s">
        <v>125</v>
      </c>
      <c r="D42" s="187"/>
      <c r="E42" s="111">
        <f>+E41</f>
        <v>4625041627.2700005</v>
      </c>
      <c r="F42" s="151">
        <f>+F41</f>
        <v>813535723.83999991</v>
      </c>
      <c r="G42" s="105">
        <f t="shared" si="2"/>
        <v>0.17589803279677754</v>
      </c>
      <c r="H42" s="93"/>
    </row>
    <row r="43" spans="3:8" ht="15.75" thickBot="1" x14ac:dyDescent="0.3">
      <c r="C43" s="185" t="s">
        <v>126</v>
      </c>
      <c r="D43" s="187"/>
      <c r="E43" s="111">
        <f>+E42+E34+E24+E12</f>
        <v>29890614867</v>
      </c>
      <c r="F43" s="151">
        <f>+F42+F34+F24+F12</f>
        <v>8911697027.960001</v>
      </c>
      <c r="G43" s="105">
        <f t="shared" si="2"/>
        <v>0.29814365036025881</v>
      </c>
      <c r="H43" s="93"/>
    </row>
    <row r="44" spans="3:8" ht="16.5" x14ac:dyDescent="0.25">
      <c r="C44" s="114"/>
    </row>
  </sheetData>
  <mergeCells count="27">
    <mergeCell ref="C43:D43"/>
    <mergeCell ref="C37:C40"/>
    <mergeCell ref="C33:D33"/>
    <mergeCell ref="C34:D34"/>
    <mergeCell ref="C35:G35"/>
    <mergeCell ref="C41:D41"/>
    <mergeCell ref="C42:D42"/>
    <mergeCell ref="C30:C32"/>
    <mergeCell ref="C13:G13"/>
    <mergeCell ref="C15:C16"/>
    <mergeCell ref="C17:D17"/>
    <mergeCell ref="C18:C22"/>
    <mergeCell ref="D20:D22"/>
    <mergeCell ref="E20:E22"/>
    <mergeCell ref="F20:F22"/>
    <mergeCell ref="G20:G22"/>
    <mergeCell ref="C24:D24"/>
    <mergeCell ref="C25:G25"/>
    <mergeCell ref="C27:C28"/>
    <mergeCell ref="C29:D29"/>
    <mergeCell ref="C23:D23"/>
    <mergeCell ref="C12:D12"/>
    <mergeCell ref="C4:G4"/>
    <mergeCell ref="C6:C7"/>
    <mergeCell ref="C8:D8"/>
    <mergeCell ref="C9:C10"/>
    <mergeCell ref="C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C37" sqref="C37"/>
    </sheetView>
  </sheetViews>
  <sheetFormatPr baseColWidth="10" defaultRowHeight="15" x14ac:dyDescent="0.25"/>
  <cols>
    <col min="2" max="2" width="23.5703125" customWidth="1"/>
    <col min="3" max="3" width="16.42578125" bestFit="1" customWidth="1"/>
    <col min="4" max="4" width="16.28515625" bestFit="1" customWidth="1"/>
  </cols>
  <sheetData>
    <row r="2" spans="2:5" ht="16.5" thickBot="1" x14ac:dyDescent="0.3">
      <c r="B2" s="2" t="s">
        <v>76</v>
      </c>
      <c r="C2" s="2">
        <v>2021</v>
      </c>
      <c r="D2" s="2">
        <v>2022</v>
      </c>
    </row>
    <row r="3" spans="2:5" ht="16.5" thickBot="1" x14ac:dyDescent="0.3">
      <c r="B3" s="2" t="s">
        <v>0</v>
      </c>
      <c r="C3" s="3" t="s">
        <v>31</v>
      </c>
      <c r="D3" s="3" t="s">
        <v>31</v>
      </c>
    </row>
    <row r="4" spans="2:5" ht="15.75" x14ac:dyDescent="0.25">
      <c r="B4" s="5" t="s">
        <v>15</v>
      </c>
      <c r="C4" s="6">
        <v>73983300000</v>
      </c>
      <c r="D4" s="6">
        <v>82806200000</v>
      </c>
    </row>
    <row r="5" spans="2:5" ht="15.75" x14ac:dyDescent="0.25">
      <c r="B5" s="7" t="s">
        <v>16</v>
      </c>
      <c r="C5" s="6">
        <v>53905707500</v>
      </c>
      <c r="D5" s="6">
        <v>59296278250</v>
      </c>
    </row>
    <row r="6" spans="2:5" ht="16.5" thickBot="1" x14ac:dyDescent="0.3">
      <c r="B6" s="8" t="s">
        <v>17</v>
      </c>
      <c r="C6" s="9">
        <f>+C5+C4</f>
        <v>127889007500</v>
      </c>
      <c r="D6" s="9">
        <f>+D5+D4</f>
        <v>142102478250</v>
      </c>
      <c r="E6">
        <v>142102478250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21" sqref="B21"/>
    </sheetView>
  </sheetViews>
  <sheetFormatPr baseColWidth="10" defaultRowHeight="15" x14ac:dyDescent="0.25"/>
  <cols>
    <col min="1" max="1" width="17.42578125" customWidth="1"/>
    <col min="2" max="2" width="21.42578125" style="25" customWidth="1"/>
    <col min="3" max="3" width="12.42578125" style="25" customWidth="1"/>
    <col min="4" max="4" width="22.28515625" style="25" customWidth="1"/>
    <col min="5" max="5" width="20.42578125" style="25" customWidth="1"/>
    <col min="6" max="6" width="15.28515625" style="25" customWidth="1"/>
  </cols>
  <sheetData>
    <row r="1" spans="1:6" x14ac:dyDescent="0.25">
      <c r="A1" s="21" t="s">
        <v>0</v>
      </c>
      <c r="B1" t="s">
        <v>3</v>
      </c>
    </row>
    <row r="3" spans="1:6" x14ac:dyDescent="0.25">
      <c r="A3" s="21" t="s">
        <v>25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</row>
    <row r="4" spans="1:6" x14ac:dyDescent="0.25">
      <c r="A4" s="22" t="s">
        <v>4</v>
      </c>
      <c r="B4" s="24">
        <v>53905707500</v>
      </c>
      <c r="C4" s="24">
        <v>12895756750.549999</v>
      </c>
      <c r="D4" s="24">
        <v>12580772720.549999</v>
      </c>
      <c r="E4" s="24">
        <v>438101301</v>
      </c>
      <c r="F4" s="24">
        <v>436699507</v>
      </c>
    </row>
    <row r="5" spans="1:6" x14ac:dyDescent="0.25">
      <c r="A5" s="23" t="s">
        <v>2</v>
      </c>
      <c r="B5" s="24">
        <v>25559402831</v>
      </c>
      <c r="C5" s="24">
        <v>2398369015</v>
      </c>
      <c r="D5" s="24">
        <v>2085395794</v>
      </c>
      <c r="E5" s="24">
        <v>24871861</v>
      </c>
      <c r="F5" s="24">
        <v>23470067</v>
      </c>
    </row>
    <row r="6" spans="1:6" x14ac:dyDescent="0.25">
      <c r="A6" s="23" t="s">
        <v>5</v>
      </c>
      <c r="B6" s="24">
        <v>18941012849</v>
      </c>
      <c r="C6" s="24">
        <v>10497387735.549999</v>
      </c>
      <c r="D6" s="24">
        <v>10495376926.549999</v>
      </c>
      <c r="E6" s="24">
        <v>413229440</v>
      </c>
      <c r="F6" s="24">
        <v>413229440</v>
      </c>
    </row>
    <row r="7" spans="1:6" x14ac:dyDescent="0.25">
      <c r="A7" s="23" t="s">
        <v>6</v>
      </c>
      <c r="B7" s="24">
        <v>9405291820</v>
      </c>
      <c r="C7" s="24">
        <v>0</v>
      </c>
      <c r="D7" s="24">
        <v>0</v>
      </c>
      <c r="E7" s="24">
        <v>0</v>
      </c>
      <c r="F7" s="24">
        <v>0</v>
      </c>
    </row>
    <row r="8" spans="1:6" x14ac:dyDescent="0.25">
      <c r="A8" s="22" t="s">
        <v>17</v>
      </c>
      <c r="B8" s="24">
        <v>53905707500</v>
      </c>
      <c r="C8" s="24">
        <v>12895756750.549999</v>
      </c>
      <c r="D8" s="24">
        <v>12580772720.549999</v>
      </c>
      <c r="E8" s="24">
        <v>438101301</v>
      </c>
      <c r="F8" s="24">
        <v>436699507</v>
      </c>
    </row>
    <row r="9" spans="1:6" x14ac:dyDescent="0.25">
      <c r="B9"/>
      <c r="C9"/>
      <c r="D9"/>
      <c r="E9"/>
      <c r="F9"/>
    </row>
    <row r="10" spans="1:6" x14ac:dyDescent="0.25">
      <c r="B10"/>
      <c r="C10"/>
      <c r="D10"/>
      <c r="E10"/>
      <c r="F10"/>
    </row>
    <row r="11" spans="1:6" x14ac:dyDescent="0.25">
      <c r="B11"/>
      <c r="C11"/>
      <c r="D11"/>
      <c r="E11"/>
      <c r="F11"/>
    </row>
    <row r="12" spans="1:6" x14ac:dyDescent="0.25">
      <c r="B12"/>
      <c r="C12"/>
      <c r="D12"/>
      <c r="E12"/>
      <c r="F12"/>
    </row>
    <row r="13" spans="1:6" x14ac:dyDescent="0.25">
      <c r="B13"/>
      <c r="C13"/>
      <c r="D13"/>
      <c r="E13"/>
      <c r="F13"/>
    </row>
    <row r="14" spans="1:6" x14ac:dyDescent="0.25">
      <c r="B14"/>
      <c r="C14"/>
      <c r="D14"/>
      <c r="E14"/>
      <c r="F14"/>
    </row>
    <row r="15" spans="1:6" x14ac:dyDescent="0.25">
      <c r="B15"/>
      <c r="C15"/>
      <c r="D15"/>
      <c r="E15"/>
      <c r="F15"/>
    </row>
    <row r="16" spans="1:6" x14ac:dyDescent="0.25">
      <c r="B16"/>
      <c r="C16"/>
      <c r="D16"/>
      <c r="E16"/>
      <c r="F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0"/>
  <sheetViews>
    <sheetView showGridLines="0" tabSelected="1" zoomScaleNormal="100" workbookViewId="0">
      <selection activeCell="E25" sqref="E25"/>
    </sheetView>
  </sheetViews>
  <sheetFormatPr baseColWidth="10" defaultRowHeight="15" x14ac:dyDescent="0.25"/>
  <cols>
    <col min="1" max="1" width="3.140625" style="1" customWidth="1"/>
    <col min="2" max="2" width="47" style="1" customWidth="1"/>
    <col min="3" max="3" width="23.28515625" style="1" customWidth="1"/>
    <col min="4" max="4" width="19.7109375" style="1" customWidth="1"/>
    <col min="5" max="5" width="20" style="1" customWidth="1"/>
    <col min="6" max="6" width="18.42578125" style="1" customWidth="1"/>
    <col min="7" max="7" width="18.140625" style="1" customWidth="1"/>
    <col min="8" max="8" width="9.7109375" style="161" customWidth="1"/>
    <col min="9" max="9" width="9.85546875" style="161" customWidth="1"/>
    <col min="10" max="10" width="9.42578125" style="161" customWidth="1"/>
    <col min="11" max="11" width="10.42578125" style="161" customWidth="1"/>
    <col min="12" max="12" width="15.42578125" style="1" customWidth="1"/>
    <col min="13" max="13" width="12.5703125" style="1" bestFit="1" customWidth="1"/>
    <col min="14" max="16384" width="11.42578125" style="1"/>
  </cols>
  <sheetData>
    <row r="3" spans="2:11" ht="15.75" x14ac:dyDescent="0.25">
      <c r="C3" s="210" t="s">
        <v>148</v>
      </c>
      <c r="D3" s="210"/>
      <c r="E3" s="210"/>
      <c r="F3" s="210"/>
      <c r="G3" s="210"/>
      <c r="H3" s="210"/>
      <c r="I3" s="210"/>
      <c r="J3" s="210"/>
      <c r="K3" s="210"/>
    </row>
    <row r="7" spans="2:11" ht="15.75" thickBot="1" x14ac:dyDescent="0.3"/>
    <row r="8" spans="2:11" ht="15.75" x14ac:dyDescent="0.25">
      <c r="B8" s="211" t="s">
        <v>149</v>
      </c>
      <c r="C8" s="212"/>
      <c r="D8" s="212"/>
      <c r="E8" s="212"/>
      <c r="F8" s="212"/>
      <c r="G8" s="212"/>
      <c r="H8" s="212"/>
      <c r="I8" s="212"/>
      <c r="J8" s="212"/>
      <c r="K8" s="213"/>
    </row>
    <row r="9" spans="2:11" ht="16.5" thickBot="1" x14ac:dyDescent="0.3">
      <c r="B9" s="2" t="s">
        <v>0</v>
      </c>
      <c r="C9" s="3" t="s">
        <v>31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3" t="s">
        <v>12</v>
      </c>
      <c r="J9" s="3" t="s">
        <v>13</v>
      </c>
      <c r="K9" s="4" t="s">
        <v>14</v>
      </c>
    </row>
    <row r="10" spans="2:11" ht="15.75" x14ac:dyDescent="0.25">
      <c r="B10" s="5" t="s">
        <v>15</v>
      </c>
      <c r="C10" s="6">
        <v>82806200000</v>
      </c>
      <c r="D10" s="6">
        <v>78710530247.179993</v>
      </c>
      <c r="E10" s="6">
        <v>53685451385.18</v>
      </c>
      <c r="F10" s="6">
        <v>50365423705.949997</v>
      </c>
      <c r="G10" s="6">
        <v>50346807273.949997</v>
      </c>
      <c r="H10" s="162">
        <f>+D10/$C10</f>
        <v>0.95053909305317708</v>
      </c>
      <c r="I10" s="162">
        <f>+E10/$C10</f>
        <v>0.64832647054423465</v>
      </c>
      <c r="J10" s="162">
        <f t="shared" ref="I10:K11" si="0">+F10/$C10</f>
        <v>0.60823252010054796</v>
      </c>
      <c r="K10" s="162">
        <f>+G10/$C10</f>
        <v>0.60800770079957778</v>
      </c>
    </row>
    <row r="11" spans="2:11" ht="15.75" x14ac:dyDescent="0.25">
      <c r="B11" s="7" t="s">
        <v>16</v>
      </c>
      <c r="C11" s="6">
        <v>59296278250</v>
      </c>
      <c r="D11" s="6">
        <v>55524298814.090004</v>
      </c>
      <c r="E11" s="6">
        <v>47915236327.090004</v>
      </c>
      <c r="F11" s="6">
        <v>28270856342.379997</v>
      </c>
      <c r="G11" s="6">
        <v>28270856342.379997</v>
      </c>
      <c r="H11" s="162">
        <f>+D11/$C11</f>
        <v>0.93638758540617184</v>
      </c>
      <c r="I11" s="162">
        <f t="shared" si="0"/>
        <v>0.80806481858901502</v>
      </c>
      <c r="J11" s="162">
        <f t="shared" si="0"/>
        <v>0.47677286293056675</v>
      </c>
      <c r="K11" s="162">
        <f t="shared" si="0"/>
        <v>0.47677286293056675</v>
      </c>
    </row>
    <row r="12" spans="2:11" ht="16.5" thickBot="1" x14ac:dyDescent="0.3">
      <c r="B12" s="8" t="s">
        <v>17</v>
      </c>
      <c r="C12" s="9">
        <f>+C11+C10</f>
        <v>142102478250</v>
      </c>
      <c r="D12" s="9">
        <f>+D11+D10</f>
        <v>134234829061.26999</v>
      </c>
      <c r="E12" s="9">
        <f>+E11+E10</f>
        <v>101600687712.27</v>
      </c>
      <c r="F12" s="9">
        <f>+F11+F10</f>
        <v>78636280048.329987</v>
      </c>
      <c r="G12" s="9">
        <f>+G11+G10</f>
        <v>78617663616.329987</v>
      </c>
      <c r="H12" s="163">
        <f>+D12/$C12</f>
        <v>0.94463397622884171</v>
      </c>
      <c r="I12" s="163">
        <f>+E12/$C12</f>
        <v>0.71498181427578311</v>
      </c>
      <c r="J12" s="163">
        <f>+F12/$C12</f>
        <v>0.55337725996576692</v>
      </c>
      <c r="K12" s="163">
        <f>+G12/$C12</f>
        <v>0.55324625287687401</v>
      </c>
    </row>
    <row r="14" spans="2:11" ht="15.75" x14ac:dyDescent="0.25">
      <c r="B14" s="214" t="s">
        <v>150</v>
      </c>
      <c r="C14" s="210"/>
      <c r="D14" s="210"/>
      <c r="E14" s="210"/>
      <c r="F14" s="210"/>
      <c r="G14" s="210"/>
      <c r="H14" s="210"/>
      <c r="I14" s="210"/>
      <c r="J14" s="210"/>
      <c r="K14" s="215"/>
    </row>
    <row r="15" spans="2:11" ht="15.75" x14ac:dyDescent="0.25">
      <c r="B15" s="10" t="s">
        <v>0</v>
      </c>
      <c r="C15" s="3" t="s">
        <v>31</v>
      </c>
      <c r="D15" s="10" t="s">
        <v>7</v>
      </c>
      <c r="E15" s="10" t="s">
        <v>8</v>
      </c>
      <c r="F15" s="10" t="s">
        <v>9</v>
      </c>
      <c r="G15" s="10" t="s">
        <v>10</v>
      </c>
      <c r="H15" s="3" t="s">
        <v>11</v>
      </c>
      <c r="I15" s="3" t="s">
        <v>12</v>
      </c>
      <c r="J15" s="3" t="s">
        <v>13</v>
      </c>
      <c r="K15" s="4" t="s">
        <v>14</v>
      </c>
    </row>
    <row r="16" spans="2:11" ht="15.75" x14ac:dyDescent="0.25">
      <c r="B16" s="11" t="s">
        <v>18</v>
      </c>
      <c r="C16" s="6">
        <v>65078000000</v>
      </c>
      <c r="D16" s="6">
        <v>65078000000</v>
      </c>
      <c r="E16" s="6">
        <v>41925488844</v>
      </c>
      <c r="F16" s="6">
        <v>41925488844</v>
      </c>
      <c r="G16" s="6">
        <v>41925488844</v>
      </c>
      <c r="H16" s="164">
        <f>+D16/$C16</f>
        <v>1</v>
      </c>
      <c r="I16" s="164">
        <f t="shared" ref="I16:K20" si="1">+E16/$C16</f>
        <v>0.64423443934970348</v>
      </c>
      <c r="J16" s="164">
        <f t="shared" si="1"/>
        <v>0.64423443934970348</v>
      </c>
      <c r="K16" s="164">
        <f t="shared" si="1"/>
        <v>0.64423443934970348</v>
      </c>
    </row>
    <row r="17" spans="2:14" ht="15.75" x14ac:dyDescent="0.25">
      <c r="B17" s="11" t="s">
        <v>19</v>
      </c>
      <c r="C17" s="6">
        <v>17000000000</v>
      </c>
      <c r="D17" s="6">
        <v>13245830247.18</v>
      </c>
      <c r="E17" s="6">
        <v>11496660601.18</v>
      </c>
      <c r="F17" s="6">
        <v>8209992645.9499998</v>
      </c>
      <c r="G17" s="6">
        <v>8191376213.9499998</v>
      </c>
      <c r="H17" s="164">
        <f>+D17/$C17</f>
        <v>0.77916648512823528</v>
      </c>
      <c r="I17" s="164">
        <f t="shared" si="1"/>
        <v>0.67627415301058824</v>
      </c>
      <c r="J17" s="164">
        <f t="shared" si="1"/>
        <v>0.48294074387941177</v>
      </c>
      <c r="K17" s="164">
        <f t="shared" si="1"/>
        <v>0.48184565964411763</v>
      </c>
    </row>
    <row r="18" spans="2:14" ht="15.75" x14ac:dyDescent="0.25">
      <c r="B18" s="11" t="s">
        <v>20</v>
      </c>
      <c r="C18" s="6">
        <v>386700000</v>
      </c>
      <c r="D18" s="6">
        <v>386700000</v>
      </c>
      <c r="E18" s="6">
        <v>263301940</v>
      </c>
      <c r="F18" s="6">
        <v>229942216</v>
      </c>
      <c r="G18" s="6">
        <v>229942216</v>
      </c>
      <c r="H18" s="164">
        <f>+D18/$C18</f>
        <v>1</v>
      </c>
      <c r="I18" s="164">
        <f t="shared" si="1"/>
        <v>0.68089459529350915</v>
      </c>
      <c r="J18" s="164">
        <f t="shared" si="1"/>
        <v>0.59462688388931983</v>
      </c>
      <c r="K18" s="164">
        <f t="shared" si="1"/>
        <v>0.59462688388931983</v>
      </c>
    </row>
    <row r="19" spans="2:14" ht="15.75" x14ac:dyDescent="0.25">
      <c r="B19" s="11" t="s">
        <v>21</v>
      </c>
      <c r="C19" s="6">
        <v>341500000</v>
      </c>
      <c r="D19" s="6">
        <v>0</v>
      </c>
      <c r="E19" s="6">
        <v>0</v>
      </c>
      <c r="F19" s="6">
        <v>0</v>
      </c>
      <c r="G19" s="6">
        <v>0</v>
      </c>
      <c r="H19" s="164">
        <f>+D19/$C19</f>
        <v>0</v>
      </c>
      <c r="I19" s="164">
        <f t="shared" si="1"/>
        <v>0</v>
      </c>
      <c r="J19" s="164">
        <f t="shared" si="1"/>
        <v>0</v>
      </c>
      <c r="K19" s="164">
        <f t="shared" si="1"/>
        <v>0</v>
      </c>
    </row>
    <row r="20" spans="2:14" ht="15.75" x14ac:dyDescent="0.25">
      <c r="B20" s="12" t="s">
        <v>22</v>
      </c>
      <c r="C20" s="13">
        <f>SUM(C16:C19)</f>
        <v>82806200000</v>
      </c>
      <c r="D20" s="13">
        <f>SUM(D16:D19)</f>
        <v>78710530247.179993</v>
      </c>
      <c r="E20" s="13">
        <f>SUM(E16:E19)</f>
        <v>53685451385.18</v>
      </c>
      <c r="F20" s="13">
        <f>SUM(F16:F19)</f>
        <v>50365423705.949997</v>
      </c>
      <c r="G20" s="13">
        <f>SUM(G16:G19)</f>
        <v>50346807273.949997</v>
      </c>
      <c r="H20" s="165">
        <f>+D20/$C20</f>
        <v>0.95053909305317708</v>
      </c>
      <c r="I20" s="165">
        <f t="shared" si="1"/>
        <v>0.64832647054423465</v>
      </c>
      <c r="J20" s="165">
        <f t="shared" si="1"/>
        <v>0.60823252010054796</v>
      </c>
      <c r="K20" s="165">
        <f>+G20/$C20</f>
        <v>0.60800770079957778</v>
      </c>
    </row>
    <row r="21" spans="2:14" s="16" customFormat="1" ht="15.75" x14ac:dyDescent="0.25">
      <c r="B21" s="14"/>
      <c r="C21" s="15"/>
      <c r="D21" s="15"/>
      <c r="E21" s="15"/>
      <c r="F21" s="15"/>
      <c r="G21" s="15"/>
      <c r="H21" s="166"/>
      <c r="I21" s="166"/>
      <c r="J21" s="166"/>
      <c r="K21" s="166"/>
    </row>
    <row r="22" spans="2:14" ht="15.75" x14ac:dyDescent="0.25">
      <c r="B22" s="214" t="s">
        <v>151</v>
      </c>
      <c r="C22" s="210"/>
      <c r="D22" s="210"/>
      <c r="E22" s="210"/>
      <c r="F22" s="210"/>
      <c r="G22" s="210"/>
      <c r="H22" s="210"/>
      <c r="I22" s="210"/>
      <c r="J22" s="210"/>
      <c r="K22" s="215"/>
    </row>
    <row r="23" spans="2:14" ht="15.75" x14ac:dyDescent="0.25">
      <c r="B23" s="3" t="s">
        <v>23</v>
      </c>
      <c r="C23" s="3" t="s">
        <v>31</v>
      </c>
      <c r="D23" s="3" t="s">
        <v>7</v>
      </c>
      <c r="E23" s="3" t="s">
        <v>8</v>
      </c>
      <c r="F23" s="3" t="s">
        <v>9</v>
      </c>
      <c r="G23" s="3" t="s">
        <v>10</v>
      </c>
      <c r="H23" s="3" t="s">
        <v>11</v>
      </c>
      <c r="I23" s="3" t="s">
        <v>12</v>
      </c>
      <c r="J23" s="3" t="s">
        <v>13</v>
      </c>
      <c r="K23" s="4" t="s">
        <v>14</v>
      </c>
    </row>
    <row r="24" spans="2:14" ht="47.25" x14ac:dyDescent="0.25">
      <c r="B24" s="17" t="s">
        <v>32</v>
      </c>
      <c r="C24" s="6">
        <v>31898351483</v>
      </c>
      <c r="D24" s="6">
        <v>30004117963.330002</v>
      </c>
      <c r="E24" s="6">
        <v>25312938223.330002</v>
      </c>
      <c r="F24" s="6">
        <v>13369579650.780001</v>
      </c>
      <c r="G24" s="6">
        <v>13369579650.780001</v>
      </c>
      <c r="H24" s="162">
        <f>+D24/$C24</f>
        <v>0.94061657008577648</v>
      </c>
      <c r="I24" s="162">
        <f t="shared" ref="I24:K27" si="2">+E24/$C24</f>
        <v>0.793550044014668</v>
      </c>
      <c r="J24" s="162">
        <f t="shared" si="2"/>
        <v>0.41913073965296366</v>
      </c>
      <c r="K24" s="162">
        <f t="shared" si="2"/>
        <v>0.41913073965296366</v>
      </c>
      <c r="L24" s="18"/>
    </row>
    <row r="25" spans="2:14" ht="31.5" x14ac:dyDescent="0.25">
      <c r="B25" s="17" t="s">
        <v>70</v>
      </c>
      <c r="C25" s="6">
        <v>16268000000</v>
      </c>
      <c r="D25" s="6">
        <v>15986871574.91</v>
      </c>
      <c r="E25" s="6">
        <v>13399433463.91</v>
      </c>
      <c r="F25" s="6">
        <v>9584780330.75</v>
      </c>
      <c r="G25" s="6">
        <v>9584780330.75</v>
      </c>
      <c r="H25" s="162">
        <f>+D25/$C25</f>
        <v>0.98271893133206289</v>
      </c>
      <c r="I25" s="162">
        <f t="shared" si="2"/>
        <v>0.82366814998217364</v>
      </c>
      <c r="J25" s="162">
        <f t="shared" si="2"/>
        <v>0.58918000557843619</v>
      </c>
      <c r="K25" s="162">
        <f t="shared" si="2"/>
        <v>0.58918000557843619</v>
      </c>
      <c r="L25" s="18">
        <v>13392457963.91</v>
      </c>
      <c r="M25" s="18">
        <f>+E25-L25</f>
        <v>6975500</v>
      </c>
    </row>
    <row r="26" spans="2:14" ht="47.25" x14ac:dyDescent="0.25">
      <c r="B26" s="17" t="s">
        <v>71</v>
      </c>
      <c r="C26" s="6">
        <v>11129926767</v>
      </c>
      <c r="D26" s="6">
        <v>9533309275.8500004</v>
      </c>
      <c r="E26" s="6">
        <v>9202864639.8500004</v>
      </c>
      <c r="F26" s="6">
        <v>5316496360.8500004</v>
      </c>
      <c r="G26" s="6">
        <v>5316496360.8500004</v>
      </c>
      <c r="H26" s="162">
        <f>+D26/$C26</f>
        <v>0.8565473498097097</v>
      </c>
      <c r="I26" s="162">
        <f t="shared" si="2"/>
        <v>0.8268576094441431</v>
      </c>
      <c r="J26" s="162">
        <f t="shared" si="2"/>
        <v>0.47767577201076478</v>
      </c>
      <c r="K26" s="162">
        <f t="shared" si="2"/>
        <v>0.47767577201076478</v>
      </c>
      <c r="L26" s="18"/>
      <c r="M26" s="18"/>
    </row>
    <row r="27" spans="2:14" ht="16.5" thickBot="1" x14ac:dyDescent="0.3">
      <c r="B27" s="19" t="s">
        <v>24</v>
      </c>
      <c r="C27" s="13">
        <f>+C26+C24+C25</f>
        <v>59296278250</v>
      </c>
      <c r="D27" s="13">
        <f>+D26+D24+D25</f>
        <v>55524298814.089996</v>
      </c>
      <c r="E27" s="13">
        <f>+E26+E24+E25</f>
        <v>47915236327.089996</v>
      </c>
      <c r="F27" s="13">
        <f>+F26+F24+F25</f>
        <v>28270856342.380001</v>
      </c>
      <c r="G27" s="13">
        <f>+G26+G24+G25</f>
        <v>28270856342.380001</v>
      </c>
      <c r="H27" s="20">
        <f>+D27/$C27</f>
        <v>0.93638758540617173</v>
      </c>
      <c r="I27" s="20">
        <f t="shared" si="2"/>
        <v>0.8080648185890148</v>
      </c>
      <c r="J27" s="20">
        <f t="shared" si="2"/>
        <v>0.47677286293056681</v>
      </c>
      <c r="K27" s="20">
        <f t="shared" si="2"/>
        <v>0.47677286293056681</v>
      </c>
      <c r="L27" s="18"/>
      <c r="N27" s="18"/>
    </row>
    <row r="28" spans="2:14" ht="45.95" customHeight="1" x14ac:dyDescent="0.25">
      <c r="B28" s="216"/>
      <c r="C28" s="217"/>
      <c r="D28" s="217"/>
      <c r="E28" s="217"/>
      <c r="F28" s="217"/>
      <c r="G28" s="217"/>
      <c r="H28" s="217"/>
      <c r="I28" s="217"/>
      <c r="J28" s="217"/>
      <c r="K28" s="217"/>
    </row>
    <row r="29" spans="2:14" x14ac:dyDescent="0.25">
      <c r="C29" s="135"/>
      <c r="D29" s="28"/>
      <c r="F29" s="18"/>
      <c r="G29" s="18"/>
    </row>
    <row r="30" spans="2:14" x14ac:dyDescent="0.25">
      <c r="C30" s="67"/>
      <c r="D30" s="18"/>
      <c r="E30" s="18"/>
      <c r="F30" s="18"/>
    </row>
  </sheetData>
  <mergeCells count="5">
    <mergeCell ref="C3:K3"/>
    <mergeCell ref="B8:K8"/>
    <mergeCell ref="B14:K14"/>
    <mergeCell ref="B22:K22"/>
    <mergeCell ref="B28: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"/>
  <sheetViews>
    <sheetView showGridLines="0" topLeftCell="R1" zoomScale="120" zoomScaleNormal="120" workbookViewId="0">
      <selection activeCell="D8" sqref="D8:F8"/>
    </sheetView>
  </sheetViews>
  <sheetFormatPr baseColWidth="10" defaultColWidth="18" defaultRowHeight="15" x14ac:dyDescent="0.25"/>
  <cols>
    <col min="1" max="1" width="7.7109375" style="1" customWidth="1"/>
    <col min="2" max="2" width="50.42578125" style="1" customWidth="1"/>
    <col min="3" max="5" width="18" style="1"/>
    <col min="6" max="6" width="18" style="1" bestFit="1" customWidth="1"/>
    <col min="7" max="7" width="10.42578125" style="1" customWidth="1"/>
    <col min="8" max="8" width="8.42578125" style="1" customWidth="1"/>
    <col min="9" max="9" width="10" style="1" customWidth="1"/>
    <col min="10" max="10" width="9.28515625" style="1" customWidth="1"/>
    <col min="11" max="11" width="57.85546875" style="1" customWidth="1"/>
    <col min="12" max="15" width="18" style="1"/>
    <col min="16" max="16" width="11.7109375" style="1" customWidth="1"/>
    <col min="17" max="17" width="8.140625" style="1" customWidth="1"/>
    <col min="18" max="18" width="9.140625" style="1" customWidth="1"/>
    <col min="19" max="19" width="18" style="1"/>
    <col min="20" max="20" width="43.42578125" style="1" customWidth="1"/>
    <col min="21" max="24" width="18" style="1"/>
    <col min="25" max="25" width="10.42578125" style="1" customWidth="1"/>
    <col min="26" max="26" width="7.7109375" style="1" customWidth="1"/>
    <col min="27" max="27" width="8.28515625" style="1" customWidth="1"/>
    <col min="28" max="16384" width="18" style="1"/>
  </cols>
  <sheetData>
    <row r="2" spans="1:27" ht="18" x14ac:dyDescent="0.25">
      <c r="B2" s="218" t="s">
        <v>152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4" spans="1:27" ht="15.75" x14ac:dyDescent="0.25">
      <c r="B4" s="220" t="s">
        <v>33</v>
      </c>
      <c r="C4" s="221"/>
      <c r="D4" s="221"/>
      <c r="E4" s="221"/>
      <c r="F4" s="221"/>
      <c r="G4" s="221"/>
      <c r="H4" s="221"/>
      <c r="I4" s="222"/>
      <c r="K4" s="220" t="s">
        <v>34</v>
      </c>
      <c r="L4" s="221"/>
      <c r="M4" s="221"/>
      <c r="N4" s="221"/>
      <c r="O4" s="221"/>
      <c r="P4" s="221"/>
      <c r="Q4" s="221"/>
      <c r="R4" s="222"/>
      <c r="T4" s="220" t="s">
        <v>35</v>
      </c>
      <c r="U4" s="221"/>
      <c r="V4" s="221"/>
      <c r="W4" s="221"/>
      <c r="X4" s="221"/>
      <c r="Y4" s="221"/>
      <c r="Z4" s="221"/>
      <c r="AA4" s="222"/>
    </row>
    <row r="5" spans="1:27" ht="15.75" x14ac:dyDescent="0.25">
      <c r="B5" s="26" t="s">
        <v>36</v>
      </c>
      <c r="C5" s="27" t="s">
        <v>31</v>
      </c>
      <c r="D5" s="27" t="s">
        <v>8</v>
      </c>
      <c r="E5" s="27" t="s">
        <v>9</v>
      </c>
      <c r="F5" s="27" t="s">
        <v>10</v>
      </c>
      <c r="G5" s="26" t="s">
        <v>12</v>
      </c>
      <c r="H5" s="26" t="s">
        <v>13</v>
      </c>
      <c r="I5" s="26" t="s">
        <v>14</v>
      </c>
      <c r="K5" s="26" t="s">
        <v>36</v>
      </c>
      <c r="L5" s="27" t="s">
        <v>31</v>
      </c>
      <c r="M5" s="27" t="s">
        <v>8</v>
      </c>
      <c r="N5" s="27" t="s">
        <v>9</v>
      </c>
      <c r="O5" s="27" t="s">
        <v>10</v>
      </c>
      <c r="P5" s="26" t="s">
        <v>12</v>
      </c>
      <c r="Q5" s="26" t="s">
        <v>13</v>
      </c>
      <c r="R5" s="26" t="s">
        <v>14</v>
      </c>
      <c r="T5" s="26" t="s">
        <v>36</v>
      </c>
      <c r="U5" s="27" t="s">
        <v>37</v>
      </c>
      <c r="V5" s="27" t="s">
        <v>8</v>
      </c>
      <c r="W5" s="27" t="s">
        <v>9</v>
      </c>
      <c r="X5" s="27" t="s">
        <v>10</v>
      </c>
      <c r="Y5" s="26" t="s">
        <v>12</v>
      </c>
      <c r="Z5" s="26" t="s">
        <v>13</v>
      </c>
      <c r="AA5" s="26" t="s">
        <v>14</v>
      </c>
    </row>
    <row r="6" spans="1:27" ht="49.5" x14ac:dyDescent="0.3">
      <c r="A6" s="28"/>
      <c r="B6" s="29" t="s">
        <v>38</v>
      </c>
      <c r="C6" s="30">
        <v>81076204639</v>
      </c>
      <c r="D6" s="30">
        <v>74874996994.640015</v>
      </c>
      <c r="E6" s="30">
        <v>74366193077.850006</v>
      </c>
      <c r="F6" s="30">
        <v>74361643077.849991</v>
      </c>
      <c r="G6" s="31">
        <f>+D6/$C6</f>
        <v>0.92351383896210371</v>
      </c>
      <c r="H6" s="31">
        <f t="shared" ref="H6:I9" si="0">+E6/$C6</f>
        <v>0.91723821322141308</v>
      </c>
      <c r="I6" s="31">
        <f t="shared" si="0"/>
        <v>0.91718209317953059</v>
      </c>
      <c r="K6" s="32" t="s">
        <v>39</v>
      </c>
      <c r="L6" s="30">
        <v>52107085796</v>
      </c>
      <c r="M6" s="30">
        <v>48272563108.440002</v>
      </c>
      <c r="N6" s="30">
        <v>47994123035.320007</v>
      </c>
      <c r="O6" s="30">
        <v>47991229835.32</v>
      </c>
      <c r="P6" s="31">
        <f t="shared" ref="P6:R9" si="1">+M6/$L6</f>
        <v>0.92641072458797236</v>
      </c>
      <c r="Q6" s="31">
        <f t="shared" si="1"/>
        <v>0.92106711212401515</v>
      </c>
      <c r="R6" s="31">
        <f t="shared" si="1"/>
        <v>0.92101158800563832</v>
      </c>
      <c r="T6" s="32" t="s">
        <v>39</v>
      </c>
      <c r="U6" s="30">
        <v>28969118843</v>
      </c>
      <c r="V6" s="30">
        <v>26602433886.199997</v>
      </c>
      <c r="W6" s="30">
        <v>26372070042.530003</v>
      </c>
      <c r="X6" s="30">
        <v>26370413242.529999</v>
      </c>
      <c r="Y6" s="63">
        <f>+V6/$U6</f>
        <v>0.9183031776138445</v>
      </c>
      <c r="Z6" s="63">
        <f>+W6/$U6</f>
        <v>0.91035112891956194</v>
      </c>
      <c r="AA6" s="63">
        <f t="shared" ref="Z6:AA9" si="2">+X6/$U6</f>
        <v>0.91029393698324579</v>
      </c>
    </row>
    <row r="7" spans="1:27" ht="16.5" x14ac:dyDescent="0.25">
      <c r="A7" s="28"/>
      <c r="B7" s="33" t="s">
        <v>40</v>
      </c>
      <c r="C7" s="30">
        <v>374898283445</v>
      </c>
      <c r="D7" s="30">
        <v>282853340253.63</v>
      </c>
      <c r="E7" s="30">
        <v>216576179050.78</v>
      </c>
      <c r="F7" s="30">
        <v>214661994662.42996</v>
      </c>
      <c r="G7" s="31">
        <f>+D7/$C7</f>
        <v>0.75448022235376921</v>
      </c>
      <c r="H7" s="31">
        <f t="shared" si="0"/>
        <v>0.57769317336059001</v>
      </c>
      <c r="I7" s="31">
        <f t="shared" si="0"/>
        <v>0.57258729671917064</v>
      </c>
      <c r="K7" s="32" t="s">
        <v>40</v>
      </c>
      <c r="L7" s="30">
        <v>218449000000</v>
      </c>
      <c r="M7" s="30">
        <v>148929133697.20001</v>
      </c>
      <c r="N7" s="30">
        <v>141555851237.28998</v>
      </c>
      <c r="O7" s="30">
        <v>141520231770.28998</v>
      </c>
      <c r="P7" s="31">
        <f t="shared" si="1"/>
        <v>0.68175699452595351</v>
      </c>
      <c r="Q7" s="31">
        <f t="shared" si="1"/>
        <v>0.64800411646329337</v>
      </c>
      <c r="R7" s="31">
        <f t="shared" si="1"/>
        <v>0.64784106024879939</v>
      </c>
      <c r="T7" s="32" t="s">
        <v>40</v>
      </c>
      <c r="U7" s="30">
        <v>156074504821</v>
      </c>
      <c r="V7" s="30">
        <v>133924206556.43001</v>
      </c>
      <c r="W7" s="30">
        <v>75020327813.490005</v>
      </c>
      <c r="X7" s="30">
        <v>73141762892.140015</v>
      </c>
      <c r="Y7" s="63">
        <f>+V7/$U7</f>
        <v>0.85807868946966126</v>
      </c>
      <c r="Z7" s="63">
        <f t="shared" si="2"/>
        <v>0.48066997168775216</v>
      </c>
      <c r="AA7" s="63">
        <f t="shared" si="2"/>
        <v>0.46863363735175989</v>
      </c>
    </row>
    <row r="8" spans="1:27" ht="49.5" x14ac:dyDescent="0.3">
      <c r="A8" s="28"/>
      <c r="B8" s="34" t="s">
        <v>41</v>
      </c>
      <c r="C8" s="35">
        <v>142102478250</v>
      </c>
      <c r="D8" s="35">
        <v>101600687712.27</v>
      </c>
      <c r="E8" s="35">
        <v>78636280048.329987</v>
      </c>
      <c r="F8" s="35">
        <v>78617663616.329987</v>
      </c>
      <c r="G8" s="37">
        <f>+D8/$C8</f>
        <v>0.71498181427578311</v>
      </c>
      <c r="H8" s="37">
        <f t="shared" si="0"/>
        <v>0.55337725996576692</v>
      </c>
      <c r="I8" s="37">
        <f t="shared" si="0"/>
        <v>0.55324625287687401</v>
      </c>
      <c r="K8" s="36" t="s">
        <v>1</v>
      </c>
      <c r="L8" s="35">
        <v>82806200000</v>
      </c>
      <c r="M8" s="35">
        <v>53685451385.18</v>
      </c>
      <c r="N8" s="35">
        <v>50365423705.949997</v>
      </c>
      <c r="O8" s="35">
        <v>50346807273.949997</v>
      </c>
      <c r="P8" s="37">
        <f t="shared" si="1"/>
        <v>0.64832647054423465</v>
      </c>
      <c r="Q8" s="37">
        <f t="shared" si="1"/>
        <v>0.60823252010054796</v>
      </c>
      <c r="R8" s="37">
        <f t="shared" si="1"/>
        <v>0.60800770079957778</v>
      </c>
      <c r="T8" s="34" t="s">
        <v>1</v>
      </c>
      <c r="U8" s="35">
        <v>59296278250</v>
      </c>
      <c r="V8" s="35">
        <v>47915236327.090004</v>
      </c>
      <c r="W8" s="35">
        <v>28270856342.379997</v>
      </c>
      <c r="X8" s="35">
        <v>28270856342.380001</v>
      </c>
      <c r="Y8" s="37">
        <f>+V8/$U8</f>
        <v>0.80806481858901502</v>
      </c>
      <c r="Z8" s="37">
        <f>+W8/$U8</f>
        <v>0.47677286293056675</v>
      </c>
      <c r="AA8" s="37">
        <f t="shared" si="2"/>
        <v>0.47677286293056681</v>
      </c>
    </row>
    <row r="9" spans="1:27" ht="15.75" x14ac:dyDescent="0.25">
      <c r="A9" s="28"/>
      <c r="B9" s="38" t="s">
        <v>17</v>
      </c>
      <c r="C9" s="27">
        <f>SUM(C6:C8)</f>
        <v>598076966334</v>
      </c>
      <c r="D9" s="27">
        <f>SUM(D6:D8)</f>
        <v>459329024960.54004</v>
      </c>
      <c r="E9" s="27">
        <f>SUM(E6:E8)</f>
        <v>369578652176.95996</v>
      </c>
      <c r="F9" s="27">
        <f>SUM(F6:F8)</f>
        <v>367641301356.60999</v>
      </c>
      <c r="G9" s="39">
        <f>+D9/$C9</f>
        <v>0.76800988972383322</v>
      </c>
      <c r="H9" s="39">
        <f t="shared" si="0"/>
        <v>0.6179449685921633</v>
      </c>
      <c r="I9" s="39">
        <f t="shared" si="0"/>
        <v>0.61470566841943597</v>
      </c>
      <c r="K9" s="38" t="s">
        <v>17</v>
      </c>
      <c r="L9" s="27">
        <f>SUM(L6:L8)</f>
        <v>353362285796</v>
      </c>
      <c r="M9" s="27">
        <f>SUM(M6:M8)</f>
        <v>250887148190.82001</v>
      </c>
      <c r="N9" s="27">
        <f>SUM(N6:N8)</f>
        <v>239915397978.56</v>
      </c>
      <c r="O9" s="27">
        <f>SUM(O6:O8)</f>
        <v>239858268879.56</v>
      </c>
      <c r="P9" s="39">
        <f t="shared" si="1"/>
        <v>0.70999978853334667</v>
      </c>
      <c r="Q9" s="39">
        <f t="shared" si="1"/>
        <v>0.67895020952254603</v>
      </c>
      <c r="R9" s="39">
        <f t="shared" si="1"/>
        <v>0.67878853664092742</v>
      </c>
      <c r="T9" s="38" t="s">
        <v>17</v>
      </c>
      <c r="U9" s="27">
        <f>SUM(U6:U8)</f>
        <v>244339901914</v>
      </c>
      <c r="V9" s="27">
        <f>SUM(V6:V8)</f>
        <v>208441876769.72</v>
      </c>
      <c r="W9" s="27">
        <f>SUM(W6:W8)</f>
        <v>129663254198.39999</v>
      </c>
      <c r="X9" s="27">
        <f>SUM(X6:X8)</f>
        <v>127783032477.05002</v>
      </c>
      <c r="Y9" s="39">
        <f>+V9/$U9</f>
        <v>0.85308160941754418</v>
      </c>
      <c r="Z9" s="39">
        <f t="shared" si="2"/>
        <v>0.53066753805949141</v>
      </c>
      <c r="AA9" s="39">
        <f t="shared" si="2"/>
        <v>0.52297243092954027</v>
      </c>
    </row>
  </sheetData>
  <mergeCells count="4">
    <mergeCell ref="B2:AA2"/>
    <mergeCell ref="B4:I4"/>
    <mergeCell ref="K4:R4"/>
    <mergeCell ref="T4:AA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3"/>
  <sheetViews>
    <sheetView showGridLines="0" topLeftCell="B31" zoomScaleNormal="100" workbookViewId="0">
      <selection activeCell="E49" sqref="E49"/>
    </sheetView>
  </sheetViews>
  <sheetFormatPr baseColWidth="10" defaultRowHeight="15" x14ac:dyDescent="0.25"/>
  <cols>
    <col min="1" max="1" width="6.42578125" style="1" customWidth="1"/>
    <col min="2" max="2" width="55.85546875" style="1" customWidth="1"/>
    <col min="3" max="3" width="24.42578125" style="40" customWidth="1"/>
    <col min="4" max="4" width="23.42578125" style="47" bestFit="1" customWidth="1"/>
    <col min="5" max="5" width="20.28515625" style="47" customWidth="1"/>
    <col min="6" max="6" width="19.85546875" style="1" customWidth="1"/>
    <col min="7" max="7" width="18" style="1" customWidth="1"/>
    <col min="8" max="8" width="18.28515625" style="91" customWidth="1"/>
    <col min="9" max="9" width="17.5703125" style="1" customWidth="1"/>
    <col min="10" max="10" width="16.5703125" style="1" customWidth="1"/>
    <col min="11" max="11" width="17.7109375" style="40" customWidth="1"/>
    <col min="12" max="12" width="18.140625" style="91" bestFit="1" customWidth="1"/>
    <col min="13" max="13" width="16.7109375" style="40" customWidth="1"/>
    <col min="14" max="16384" width="11.42578125" style="1"/>
  </cols>
  <sheetData>
    <row r="4" spans="2:13" ht="15.75" thickBot="1" x14ac:dyDescent="0.3"/>
    <row r="5" spans="2:13" ht="21.75" customHeight="1" thickBot="1" x14ac:dyDescent="0.3">
      <c r="C5" s="229" t="s">
        <v>153</v>
      </c>
      <c r="D5" s="229"/>
      <c r="E5" s="229"/>
      <c r="F5" s="229"/>
      <c r="G5" s="229"/>
      <c r="H5" s="229"/>
      <c r="I5" s="229"/>
      <c r="J5" s="229"/>
      <c r="K5" s="229"/>
      <c r="L5" s="139"/>
      <c r="M5" s="86"/>
    </row>
    <row r="6" spans="2:13" ht="16.5" customHeight="1" x14ac:dyDescent="0.25"/>
    <row r="8" spans="2:13" ht="17.100000000000001" customHeight="1" x14ac:dyDescent="0.25">
      <c r="C8" s="232" t="s">
        <v>77</v>
      </c>
      <c r="D8" s="233"/>
      <c r="E8" s="233"/>
      <c r="F8" s="234"/>
    </row>
    <row r="9" spans="2:13" ht="47.25" x14ac:dyDescent="0.25">
      <c r="B9" s="81" t="s">
        <v>65</v>
      </c>
      <c r="C9" s="81" t="s">
        <v>51</v>
      </c>
      <c r="D9" s="81" t="s">
        <v>53</v>
      </c>
      <c r="E9" s="81" t="s">
        <v>57</v>
      </c>
      <c r="F9" s="81" t="s">
        <v>54</v>
      </c>
      <c r="G9" s="81" t="s">
        <v>64</v>
      </c>
      <c r="H9" s="137"/>
      <c r="I9" s="89"/>
    </row>
    <row r="10" spans="2:13" ht="47.25" x14ac:dyDescent="0.25">
      <c r="B10" s="82" t="s">
        <v>66</v>
      </c>
      <c r="C10" s="73">
        <v>2090933177</v>
      </c>
      <c r="D10" s="65"/>
      <c r="E10" s="66">
        <v>28597397073</v>
      </c>
      <c r="F10" s="66">
        <v>1210021233</v>
      </c>
      <c r="G10" s="81">
        <v>31898351483</v>
      </c>
      <c r="H10" s="137"/>
      <c r="I10" s="89"/>
    </row>
    <row r="11" spans="2:13" ht="47.25" x14ac:dyDescent="0.25">
      <c r="B11" s="82" t="s">
        <v>73</v>
      </c>
      <c r="C11" s="74">
        <v>140000000</v>
      </c>
      <c r="D11" s="65"/>
      <c r="E11" s="66"/>
      <c r="F11" s="66">
        <v>16128000000</v>
      </c>
      <c r="G11" s="81">
        <v>16268000000</v>
      </c>
      <c r="H11" s="137"/>
      <c r="I11" s="89"/>
      <c r="K11" s="71"/>
      <c r="M11" s="71"/>
    </row>
    <row r="12" spans="2:13" ht="63" x14ac:dyDescent="0.25">
      <c r="B12" s="82" t="s">
        <v>74</v>
      </c>
      <c r="C12" s="75"/>
      <c r="D12" s="74">
        <v>11129926767</v>
      </c>
      <c r="E12" s="66"/>
      <c r="F12" s="72"/>
      <c r="G12" s="81">
        <v>11129926767</v>
      </c>
      <c r="H12" s="137"/>
      <c r="I12" s="89"/>
    </row>
    <row r="13" spans="2:13" ht="15.75" x14ac:dyDescent="0.25">
      <c r="B13" s="81" t="s">
        <v>58</v>
      </c>
      <c r="C13" s="81">
        <f>SUM(C10:C12)</f>
        <v>2230933177</v>
      </c>
      <c r="D13" s="81">
        <f>SUM(D10:D12)</f>
        <v>11129926767</v>
      </c>
      <c r="E13" s="81">
        <f>SUM(E10:E12)</f>
        <v>28597397073</v>
      </c>
      <c r="F13" s="81">
        <f>SUM(F10:F12)</f>
        <v>17338021233</v>
      </c>
      <c r="G13" s="81">
        <f>SUM(G10:G12)</f>
        <v>59296278250</v>
      </c>
      <c r="H13" s="137"/>
      <c r="I13" s="89"/>
    </row>
    <row r="14" spans="2:13" ht="15.75" customHeight="1" x14ac:dyDescent="0.25">
      <c r="B14" s="227"/>
      <c r="C14" s="227"/>
      <c r="D14" s="227"/>
      <c r="E14" s="227"/>
      <c r="F14" s="227"/>
      <c r="G14" s="227"/>
      <c r="H14" s="138"/>
      <c r="I14" s="87"/>
    </row>
    <row r="15" spans="2:13" ht="15.75" x14ac:dyDescent="0.25">
      <c r="B15" s="79"/>
      <c r="C15" s="80"/>
      <c r="D15" s="79"/>
      <c r="E15" s="79"/>
      <c r="F15" s="79"/>
    </row>
    <row r="17" spans="2:13" ht="15.95" customHeight="1" x14ac:dyDescent="0.25">
      <c r="B17" s="230" t="s">
        <v>154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</row>
    <row r="18" spans="2:13" s="48" customFormat="1" ht="31.5" customHeight="1" x14ac:dyDescent="0.25">
      <c r="B18" s="228" t="s">
        <v>42</v>
      </c>
      <c r="C18" s="225" t="s">
        <v>43</v>
      </c>
      <c r="D18" s="224" t="s">
        <v>355</v>
      </c>
      <c r="E18" s="225" t="s">
        <v>62</v>
      </c>
      <c r="F18" s="225" t="s">
        <v>60</v>
      </c>
      <c r="G18" s="46" t="s">
        <v>44</v>
      </c>
      <c r="H18" s="225" t="s">
        <v>82</v>
      </c>
      <c r="I18" s="46" t="s">
        <v>44</v>
      </c>
      <c r="J18" s="56" t="s">
        <v>67</v>
      </c>
      <c r="K18" s="46" t="s">
        <v>45</v>
      </c>
      <c r="L18" s="225" t="s">
        <v>84</v>
      </c>
      <c r="M18" s="46" t="s">
        <v>45</v>
      </c>
    </row>
    <row r="19" spans="2:13" s="48" customFormat="1" ht="31.5" x14ac:dyDescent="0.25">
      <c r="B19" s="228"/>
      <c r="C19" s="226"/>
      <c r="D19" s="224"/>
      <c r="E19" s="226"/>
      <c r="F19" s="226"/>
      <c r="G19" s="46" t="s">
        <v>46</v>
      </c>
      <c r="H19" s="226"/>
      <c r="I19" s="46" t="s">
        <v>83</v>
      </c>
      <c r="J19" s="57"/>
      <c r="K19" s="46" t="s">
        <v>46</v>
      </c>
      <c r="L19" s="226"/>
      <c r="M19" s="46" t="s">
        <v>83</v>
      </c>
    </row>
    <row r="20" spans="2:13" ht="15.75" x14ac:dyDescent="0.25">
      <c r="B20" s="52" t="s">
        <v>51</v>
      </c>
      <c r="C20" s="58">
        <f>+C29</f>
        <v>2230933177</v>
      </c>
      <c r="D20" s="50">
        <f>+D29</f>
        <v>2046683214.27</v>
      </c>
      <c r="E20" s="50">
        <f>+C20-D20</f>
        <v>184249962.73000002</v>
      </c>
      <c r="F20" s="41">
        <f>+F29</f>
        <v>1716961061</v>
      </c>
      <c r="G20" s="42">
        <f>+F20/C20</f>
        <v>0.76961563829036195</v>
      </c>
      <c r="H20" s="145">
        <f>+H29</f>
        <v>1440373931.1293941</v>
      </c>
      <c r="I20" s="42">
        <f>+F20/H20</f>
        <v>1.1920245318892537</v>
      </c>
      <c r="J20" s="58">
        <f>+J29</f>
        <v>569018128.49000001</v>
      </c>
      <c r="K20" s="42">
        <f>+J20/C20</f>
        <v>0.25505834704344443</v>
      </c>
      <c r="L20" s="145">
        <f>+L29</f>
        <v>1265708467.8442426</v>
      </c>
      <c r="M20" s="42">
        <f>+J20/L20</f>
        <v>0.44956492189639286</v>
      </c>
    </row>
    <row r="21" spans="2:13" ht="22.5" customHeight="1" x14ac:dyDescent="0.25">
      <c r="B21" s="52" t="s">
        <v>53</v>
      </c>
      <c r="C21" s="58">
        <f>+C30</f>
        <v>11129926767</v>
      </c>
      <c r="D21" s="50">
        <f>+D30</f>
        <v>11306459284.18</v>
      </c>
      <c r="E21" s="62">
        <f>+C21-D21</f>
        <v>-176532517.18000031</v>
      </c>
      <c r="F21" s="41">
        <f>+F30</f>
        <v>9202864639.8500004</v>
      </c>
      <c r="G21" s="42">
        <f>+F21/C21</f>
        <v>0.8268576094441431</v>
      </c>
      <c r="H21" s="145">
        <f>+H30</f>
        <v>9932513231</v>
      </c>
      <c r="I21" s="42">
        <f>+F21/H21</f>
        <v>0.92653937888824345</v>
      </c>
      <c r="J21" s="58">
        <f>+J30</f>
        <v>5316496360.8500004</v>
      </c>
      <c r="K21" s="42">
        <f>+J21/C21</f>
        <v>0.47767577201076478</v>
      </c>
      <c r="L21" s="145">
        <f>+L30</f>
        <v>6174161542.636363</v>
      </c>
      <c r="M21" s="42">
        <f>+J21/L21</f>
        <v>0.8610879913226015</v>
      </c>
    </row>
    <row r="22" spans="2:13" ht="22.5" customHeight="1" x14ac:dyDescent="0.25">
      <c r="B22" s="53" t="s">
        <v>57</v>
      </c>
      <c r="C22" s="59">
        <f>+C31+C32+C33+C34</f>
        <v>28597397073</v>
      </c>
      <c r="D22" s="51">
        <f>+D31+D32+D33+D34</f>
        <v>28536189583.730003</v>
      </c>
      <c r="E22" s="84">
        <f>+C22-D22</f>
        <v>61207489.269996643</v>
      </c>
      <c r="F22" s="51">
        <f>+F31+F32+F33+F34</f>
        <v>22668192480.330002</v>
      </c>
      <c r="G22" s="42">
        <f>+F22/C22</f>
        <v>0.79266628436376085</v>
      </c>
      <c r="H22" s="51">
        <f>+H31+H32+H33+H34</f>
        <v>28082275743.810001</v>
      </c>
      <c r="I22" s="42">
        <f>+F22/H22</f>
        <v>0.80720639192949339</v>
      </c>
      <c r="J22" s="59">
        <f>+J31+J32+J33+J34</f>
        <v>12529722849.829998</v>
      </c>
      <c r="K22" s="42">
        <f>+J22/C22</f>
        <v>0.43814207348471707</v>
      </c>
      <c r="L22" s="51">
        <f>+L31+L32+L33+L34</f>
        <v>21635897060.829651</v>
      </c>
      <c r="M22" s="42">
        <f>+J22/L22</f>
        <v>0.5791173259237874</v>
      </c>
    </row>
    <row r="23" spans="2:13" ht="15.75" x14ac:dyDescent="0.25">
      <c r="B23" s="54" t="s">
        <v>54</v>
      </c>
      <c r="C23" s="58">
        <f>+C35+C36+C37+C38+C39+C40+C41</f>
        <v>17338021233</v>
      </c>
      <c r="D23" s="50">
        <f>+D35+D36+D37+D38+D39+D40+D41</f>
        <v>17285731868</v>
      </c>
      <c r="E23" s="62">
        <f>+C23-D23</f>
        <v>52289365</v>
      </c>
      <c r="F23" s="50">
        <f>+F35+F36+F37+F38+F39+F40+F41</f>
        <v>14327218145.91</v>
      </c>
      <c r="G23" s="42">
        <f>+F23/C23</f>
        <v>0.8263467874085052</v>
      </c>
      <c r="H23" s="50">
        <f>+H35+H36+H37+H38+H39+H40+H41</f>
        <v>14546925076.369999</v>
      </c>
      <c r="I23" s="42">
        <f>+F23/H23</f>
        <v>0.98489667546188919</v>
      </c>
      <c r="J23" s="58">
        <f>+J35+J36+J37+J38+J39+J40+J41</f>
        <v>9855619003.210001</v>
      </c>
      <c r="K23" s="42">
        <f>+J23/C23</f>
        <v>0.56843966625507947</v>
      </c>
      <c r="L23" s="50">
        <f>+L35+L36+L37+L38+L39+L40+L41</f>
        <v>10531175244.34</v>
      </c>
      <c r="M23" s="42">
        <f>+J23/L23</f>
        <v>0.93585177100788652</v>
      </c>
    </row>
    <row r="24" spans="2:13" ht="15.75" x14ac:dyDescent="0.25">
      <c r="B24" s="26" t="s">
        <v>58</v>
      </c>
      <c r="C24" s="76">
        <f>SUM(C20:C23)</f>
        <v>59296278250</v>
      </c>
      <c r="D24" s="64">
        <f>+D23+D22+D21+D20</f>
        <v>59175063950.18</v>
      </c>
      <c r="E24" s="68">
        <f>+C24-D24</f>
        <v>121214299.81999969</v>
      </c>
      <c r="F24" s="69">
        <f>SUM(F20:F23)</f>
        <v>47915236327.089996</v>
      </c>
      <c r="G24" s="46">
        <f>+F24/C24</f>
        <v>0.8080648185890148</v>
      </c>
      <c r="H24" s="142">
        <f>SUM(H20:H23)</f>
        <v>54002087982.309387</v>
      </c>
      <c r="I24" s="46">
        <f>+F24/H24</f>
        <v>0.8872848831842689</v>
      </c>
      <c r="J24" s="69">
        <f>SUM(J20:J23)</f>
        <v>28270856342.379997</v>
      </c>
      <c r="K24" s="46">
        <f>+J24/C24</f>
        <v>0.47677286293056675</v>
      </c>
      <c r="L24" s="142">
        <f>SUM(L20:L23)</f>
        <v>39606942315.650253</v>
      </c>
      <c r="M24" s="46">
        <f>+J24/L24</f>
        <v>0.71378537926693408</v>
      </c>
    </row>
    <row r="25" spans="2:13" x14ac:dyDescent="0.25">
      <c r="F25" s="43"/>
      <c r="G25" s="43"/>
      <c r="I25" s="43"/>
      <c r="J25" s="47"/>
    </row>
    <row r="26" spans="2:13" ht="15.95" customHeight="1" x14ac:dyDescent="0.25">
      <c r="B26" s="235" t="s">
        <v>155</v>
      </c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</row>
    <row r="27" spans="2:13" ht="15.75" customHeight="1" x14ac:dyDescent="0.25">
      <c r="B27" s="228" t="s">
        <v>42</v>
      </c>
      <c r="C27" s="224" t="s">
        <v>59</v>
      </c>
      <c r="D27" s="224" t="s">
        <v>356</v>
      </c>
      <c r="E27" s="225" t="s">
        <v>63</v>
      </c>
      <c r="F27" s="225" t="s">
        <v>60</v>
      </c>
      <c r="G27" s="49" t="s">
        <v>44</v>
      </c>
      <c r="H27" s="225" t="s">
        <v>82</v>
      </c>
      <c r="I27" s="46" t="s">
        <v>44</v>
      </c>
      <c r="J27" s="225" t="s">
        <v>69</v>
      </c>
      <c r="K27" s="49" t="s">
        <v>45</v>
      </c>
      <c r="L27" s="224" t="s">
        <v>84</v>
      </c>
      <c r="M27" s="46" t="s">
        <v>45</v>
      </c>
    </row>
    <row r="28" spans="2:13" ht="47.25" x14ac:dyDescent="0.25">
      <c r="B28" s="228"/>
      <c r="C28" s="224"/>
      <c r="D28" s="224"/>
      <c r="E28" s="226"/>
      <c r="F28" s="226"/>
      <c r="G28" s="49" t="s">
        <v>61</v>
      </c>
      <c r="H28" s="226"/>
      <c r="I28" s="46" t="s">
        <v>83</v>
      </c>
      <c r="J28" s="226"/>
      <c r="K28" s="49" t="s">
        <v>61</v>
      </c>
      <c r="L28" s="224"/>
      <c r="M28" s="46" t="s">
        <v>83</v>
      </c>
    </row>
    <row r="29" spans="2:13" ht="15.75" x14ac:dyDescent="0.25">
      <c r="B29" s="52" t="s">
        <v>68</v>
      </c>
      <c r="C29" s="58">
        <v>2230933177</v>
      </c>
      <c r="D29" s="44">
        <v>2046683214.27</v>
      </c>
      <c r="E29" s="44">
        <f>+C29-D29</f>
        <v>184249962.73000002</v>
      </c>
      <c r="F29" s="44">
        <v>1716961061</v>
      </c>
      <c r="G29" s="42">
        <f>+F29/C29</f>
        <v>0.76961563829036195</v>
      </c>
      <c r="H29" s="141">
        <v>1440373931.1293941</v>
      </c>
      <c r="I29" s="42">
        <f>+F29/H29</f>
        <v>1.1920245318892537</v>
      </c>
      <c r="J29" s="44">
        <v>569018128.49000001</v>
      </c>
      <c r="K29" s="42">
        <f t="shared" ref="K29:K42" si="0">+J29/C29</f>
        <v>0.25505834704344443</v>
      </c>
      <c r="L29" s="141">
        <v>1265708467.8442426</v>
      </c>
      <c r="M29" s="42">
        <f>+J29/L29</f>
        <v>0.44956492189639286</v>
      </c>
    </row>
    <row r="30" spans="2:13" ht="33" customHeight="1" x14ac:dyDescent="0.25">
      <c r="B30" s="52" t="s">
        <v>53</v>
      </c>
      <c r="C30" s="58">
        <v>11129926767</v>
      </c>
      <c r="D30" s="44">
        <v>11306459284.18</v>
      </c>
      <c r="E30" s="44">
        <f t="shared" ref="E30:E41" si="1">+C30-D30</f>
        <v>-176532517.18000031</v>
      </c>
      <c r="F30" s="44">
        <v>9202864639.8500004</v>
      </c>
      <c r="G30" s="42">
        <f t="shared" ref="G30:G41" si="2">+F30/C30</f>
        <v>0.8268576094441431</v>
      </c>
      <c r="H30" s="141">
        <v>9932513231</v>
      </c>
      <c r="I30" s="42">
        <f t="shared" ref="I30:I42" si="3">+F30/H30</f>
        <v>0.92653937888824345</v>
      </c>
      <c r="J30" s="44">
        <v>5316496360.8500004</v>
      </c>
      <c r="K30" s="42">
        <f t="shared" si="0"/>
        <v>0.47767577201076478</v>
      </c>
      <c r="L30" s="141">
        <v>6174161542.636363</v>
      </c>
      <c r="M30" s="42">
        <f t="shared" ref="M30:M41" si="4">+J30/L30</f>
        <v>0.8610879913226015</v>
      </c>
    </row>
    <row r="31" spans="2:13" ht="15.75" x14ac:dyDescent="0.25">
      <c r="B31" s="52" t="s">
        <v>132</v>
      </c>
      <c r="C31" s="59">
        <v>4134129061</v>
      </c>
      <c r="D31" s="44">
        <v>1826810626.5999999</v>
      </c>
      <c r="E31" s="44">
        <f t="shared" si="1"/>
        <v>2307318434.4000001</v>
      </c>
      <c r="F31" s="44">
        <v>1678652495</v>
      </c>
      <c r="G31" s="42">
        <f t="shared" si="2"/>
        <v>0.40604743350560824</v>
      </c>
      <c r="H31" s="141">
        <v>2166990772</v>
      </c>
      <c r="I31" s="143">
        <f t="shared" si="3"/>
        <v>0.77464681284761838</v>
      </c>
      <c r="J31" s="44">
        <v>735700211.41999996</v>
      </c>
      <c r="K31" s="143">
        <f t="shared" si="0"/>
        <v>0.1779577271450839</v>
      </c>
      <c r="L31" s="141">
        <v>1842724732.95</v>
      </c>
      <c r="M31" s="42">
        <f t="shared" si="4"/>
        <v>0.39924585493690351</v>
      </c>
    </row>
    <row r="32" spans="2:13" ht="31.5" x14ac:dyDescent="0.25">
      <c r="B32" s="53" t="s">
        <v>48</v>
      </c>
      <c r="C32" s="58">
        <v>9608117698</v>
      </c>
      <c r="D32" s="44">
        <v>9090262625.4799995</v>
      </c>
      <c r="E32" s="44">
        <f t="shared" si="1"/>
        <v>517855072.52000046</v>
      </c>
      <c r="F32" s="44">
        <v>7730546014.3299999</v>
      </c>
      <c r="G32" s="42">
        <f t="shared" si="2"/>
        <v>0.80458485806633795</v>
      </c>
      <c r="H32" s="141">
        <v>9107239926.1599998</v>
      </c>
      <c r="I32" s="143">
        <f t="shared" si="3"/>
        <v>0.84883522088009022</v>
      </c>
      <c r="J32" s="44">
        <v>3877806799.4299998</v>
      </c>
      <c r="K32" s="143">
        <f t="shared" si="0"/>
        <v>0.40359692931709129</v>
      </c>
      <c r="L32" s="141">
        <v>7544494396.1599998</v>
      </c>
      <c r="M32" s="42">
        <f t="shared" si="4"/>
        <v>0.51399160709877756</v>
      </c>
    </row>
    <row r="33" spans="2:13" ht="31.5" x14ac:dyDescent="0.25">
      <c r="B33" s="53" t="s">
        <v>49</v>
      </c>
      <c r="C33" s="58">
        <f>10775257374</f>
        <v>10775257374</v>
      </c>
      <c r="D33" s="44">
        <v>12727379317</v>
      </c>
      <c r="E33" s="44">
        <f t="shared" si="1"/>
        <v>-1952121943</v>
      </c>
      <c r="F33" s="44">
        <v>9543429191</v>
      </c>
      <c r="G33" s="42">
        <f t="shared" si="2"/>
        <v>0.88567992946764118</v>
      </c>
      <c r="H33" s="141">
        <v>12730196063</v>
      </c>
      <c r="I33" s="143">
        <f t="shared" si="3"/>
        <v>0.74966867311162166</v>
      </c>
      <c r="J33" s="44">
        <v>6024335534.3599997</v>
      </c>
      <c r="K33" s="143">
        <f t="shared" si="0"/>
        <v>0.55908971129509466</v>
      </c>
      <c r="L33" s="141">
        <v>9422681436.0696526</v>
      </c>
      <c r="M33" s="42">
        <f t="shared" si="4"/>
        <v>0.63934407368364177</v>
      </c>
    </row>
    <row r="34" spans="2:13" ht="31.5" x14ac:dyDescent="0.25">
      <c r="B34" s="53" t="s">
        <v>50</v>
      </c>
      <c r="C34" s="59">
        <v>4079892940</v>
      </c>
      <c r="D34" s="44">
        <v>4891737014.6499996</v>
      </c>
      <c r="E34" s="44">
        <f t="shared" si="1"/>
        <v>-811844074.64999962</v>
      </c>
      <c r="F34" s="44">
        <v>3715564780</v>
      </c>
      <c r="G34" s="42">
        <f t="shared" si="2"/>
        <v>0.91070153914381879</v>
      </c>
      <c r="H34" s="141">
        <v>4077848982.6500001</v>
      </c>
      <c r="I34" s="143">
        <f t="shared" si="3"/>
        <v>0.91115801389619666</v>
      </c>
      <c r="J34" s="44">
        <v>1891880304.6199999</v>
      </c>
      <c r="K34" s="143">
        <f t="shared" si="0"/>
        <v>0.46370832089040059</v>
      </c>
      <c r="L34" s="141">
        <v>2825996495.6499996</v>
      </c>
      <c r="M34" s="42">
        <f t="shared" si="4"/>
        <v>0.66945599809912493</v>
      </c>
    </row>
    <row r="35" spans="2:13" ht="15.75" x14ac:dyDescent="0.25">
      <c r="B35" s="54" t="s">
        <v>75</v>
      </c>
      <c r="C35" s="58">
        <v>56622950</v>
      </c>
      <c r="D35" s="44">
        <v>10000000</v>
      </c>
      <c r="E35" s="44">
        <f t="shared" si="1"/>
        <v>46622950</v>
      </c>
      <c r="F35" s="44">
        <v>10000000</v>
      </c>
      <c r="G35" s="42">
        <f t="shared" si="2"/>
        <v>0.17660683521434331</v>
      </c>
      <c r="H35" s="141">
        <v>10000000</v>
      </c>
      <c r="I35" s="42">
        <f t="shared" si="3"/>
        <v>1</v>
      </c>
      <c r="J35" s="44">
        <v>2166000</v>
      </c>
      <c r="K35" s="42">
        <f t="shared" si="0"/>
        <v>3.8253040507426762E-2</v>
      </c>
      <c r="L35" s="141">
        <v>10000000</v>
      </c>
      <c r="M35" s="42">
        <f t="shared" si="4"/>
        <v>0.21659999999999999</v>
      </c>
    </row>
    <row r="36" spans="2:13" ht="15.75" x14ac:dyDescent="0.25">
      <c r="B36" s="54" t="s">
        <v>55</v>
      </c>
      <c r="C36" s="58">
        <v>15615935425</v>
      </c>
      <c r="D36" s="44">
        <v>15615055809</v>
      </c>
      <c r="E36" s="44">
        <f t="shared" si="1"/>
        <v>879616</v>
      </c>
      <c r="F36" s="44">
        <v>12840405002.91</v>
      </c>
      <c r="G36" s="42">
        <f t="shared" si="2"/>
        <v>0.82226294188905436</v>
      </c>
      <c r="H36" s="141">
        <v>12881141374.369999</v>
      </c>
      <c r="I36" s="42">
        <f t="shared" si="3"/>
        <v>0.99683751848721625</v>
      </c>
      <c r="J36" s="44">
        <v>9229118302.4700012</v>
      </c>
      <c r="K36" s="42">
        <f t="shared" si="0"/>
        <v>0.5910064335752081</v>
      </c>
      <c r="L36" s="141">
        <v>9534206327.3699989</v>
      </c>
      <c r="M36" s="42">
        <f t="shared" si="4"/>
        <v>0.96800068989233257</v>
      </c>
    </row>
    <row r="37" spans="2:13" ht="15.75" x14ac:dyDescent="0.25">
      <c r="B37" s="54" t="s">
        <v>56</v>
      </c>
      <c r="C37" s="58">
        <v>824947524</v>
      </c>
      <c r="D37" s="44">
        <v>823112309</v>
      </c>
      <c r="E37" s="44">
        <f t="shared" si="1"/>
        <v>1835215</v>
      </c>
      <c r="F37" s="44">
        <v>653742277</v>
      </c>
      <c r="G37" s="42">
        <f t="shared" si="2"/>
        <v>0.79246528776780711</v>
      </c>
      <c r="H37" s="141">
        <v>823112309</v>
      </c>
      <c r="I37" s="42">
        <f t="shared" si="3"/>
        <v>0.7942321720279365</v>
      </c>
      <c r="J37" s="44">
        <v>228993668</v>
      </c>
      <c r="K37" s="42">
        <f t="shared" si="0"/>
        <v>0.2775857388960416</v>
      </c>
      <c r="L37" s="141">
        <v>486798622.20000005</v>
      </c>
      <c r="M37" s="42">
        <f t="shared" si="4"/>
        <v>0.47040738727875547</v>
      </c>
    </row>
    <row r="38" spans="2:13" ht="15.75" x14ac:dyDescent="0.25">
      <c r="B38" s="54" t="s">
        <v>47</v>
      </c>
      <c r="C38" s="58">
        <v>301815062</v>
      </c>
      <c r="D38" s="44">
        <v>301815062</v>
      </c>
      <c r="E38" s="44">
        <f t="shared" si="1"/>
        <v>0</v>
      </c>
      <c r="F38" s="44">
        <v>290668270</v>
      </c>
      <c r="G38" s="42">
        <f t="shared" si="2"/>
        <v>0.96306747606916976</v>
      </c>
      <c r="H38" s="141">
        <v>301815062</v>
      </c>
      <c r="I38" s="42">
        <f t="shared" si="3"/>
        <v>0.96306747606916976</v>
      </c>
      <c r="J38" s="44">
        <v>95825590.74000001</v>
      </c>
      <c r="K38" s="42">
        <f t="shared" si="0"/>
        <v>0.31749770904409008</v>
      </c>
      <c r="L38" s="141">
        <v>198489563.77000001</v>
      </c>
      <c r="M38" s="42">
        <f t="shared" si="4"/>
        <v>0.48277395002509055</v>
      </c>
    </row>
    <row r="39" spans="2:13" ht="15.75" x14ac:dyDescent="0.25">
      <c r="B39" s="54" t="s">
        <v>78</v>
      </c>
      <c r="C39" s="58">
        <v>441486840</v>
      </c>
      <c r="D39" s="44">
        <v>438789733</v>
      </c>
      <c r="E39" s="44">
        <f t="shared" si="1"/>
        <v>2697107</v>
      </c>
      <c r="F39" s="44">
        <v>438789733</v>
      </c>
      <c r="G39" s="42">
        <f t="shared" si="2"/>
        <v>0.99389085527441767</v>
      </c>
      <c r="H39" s="141">
        <v>439480333</v>
      </c>
      <c r="I39" s="42">
        <f t="shared" si="3"/>
        <v>0.99842859862400257</v>
      </c>
      <c r="J39" s="44">
        <v>246854733</v>
      </c>
      <c r="K39" s="42">
        <f t="shared" si="0"/>
        <v>0.55914403473498775</v>
      </c>
      <c r="L39" s="141">
        <v>246854733</v>
      </c>
      <c r="M39" s="42">
        <f t="shared" si="4"/>
        <v>1</v>
      </c>
    </row>
    <row r="40" spans="2:13" ht="15.75" x14ac:dyDescent="0.25">
      <c r="B40" s="54" t="s">
        <v>72</v>
      </c>
      <c r="C40" s="58">
        <v>84075810</v>
      </c>
      <c r="D40" s="44">
        <v>83821333</v>
      </c>
      <c r="E40" s="44">
        <f t="shared" si="1"/>
        <v>254477</v>
      </c>
      <c r="F40" s="44">
        <v>83821333</v>
      </c>
      <c r="G40" s="42">
        <f t="shared" si="2"/>
        <v>0.99697324355245587</v>
      </c>
      <c r="H40" s="141">
        <v>83821333</v>
      </c>
      <c r="I40" s="42">
        <f t="shared" si="3"/>
        <v>1</v>
      </c>
      <c r="J40" s="44">
        <v>47271333</v>
      </c>
      <c r="K40" s="42">
        <f t="shared" si="0"/>
        <v>0.56224653678626468</v>
      </c>
      <c r="L40" s="141">
        <v>47271333</v>
      </c>
      <c r="M40" s="42">
        <f t="shared" si="4"/>
        <v>1</v>
      </c>
    </row>
    <row r="41" spans="2:13" ht="15.75" x14ac:dyDescent="0.25">
      <c r="B41" s="54" t="s">
        <v>52</v>
      </c>
      <c r="C41" s="77">
        <v>13137622</v>
      </c>
      <c r="D41" s="44">
        <v>13137622</v>
      </c>
      <c r="E41" s="44">
        <f t="shared" si="1"/>
        <v>0</v>
      </c>
      <c r="F41" s="44">
        <v>9791530</v>
      </c>
      <c r="G41" s="42">
        <f t="shared" si="2"/>
        <v>0.7453045916528882</v>
      </c>
      <c r="H41" s="141">
        <v>7554665</v>
      </c>
      <c r="I41" s="42">
        <f t="shared" si="3"/>
        <v>1.2960905612624782</v>
      </c>
      <c r="J41" s="44">
        <v>5389376</v>
      </c>
      <c r="K41" s="42">
        <f t="shared" si="0"/>
        <v>0.4102246205591849</v>
      </c>
      <c r="L41" s="141">
        <v>7554665</v>
      </c>
      <c r="M41" s="42">
        <f t="shared" si="4"/>
        <v>0.71338384958168233</v>
      </c>
    </row>
    <row r="42" spans="2:13" ht="15.75" x14ac:dyDescent="0.25">
      <c r="B42" s="45" t="s">
        <v>58</v>
      </c>
      <c r="C42" s="78">
        <f>SUM(C29:C41)</f>
        <v>59296278250</v>
      </c>
      <c r="D42" s="60">
        <f>SUM(D29:D41)</f>
        <v>59175063950.18</v>
      </c>
      <c r="E42" s="60">
        <f>SUM(E29:E41)</f>
        <v>121214299.82000065</v>
      </c>
      <c r="F42" s="60">
        <f>SUM(F29:F41)</f>
        <v>47915236327.089996</v>
      </c>
      <c r="G42" s="46">
        <f>+F42/C42</f>
        <v>0.8080648185890148</v>
      </c>
      <c r="H42" s="136">
        <f>SUM(H29:H41)</f>
        <v>54002087982.309402</v>
      </c>
      <c r="I42" s="46">
        <f t="shared" si="3"/>
        <v>0.88728488318426868</v>
      </c>
      <c r="J42" s="83">
        <f>SUM(J29:J41)</f>
        <v>28270856342.380001</v>
      </c>
      <c r="K42" s="46">
        <f t="shared" si="0"/>
        <v>0.47677286293056681</v>
      </c>
      <c r="L42" s="136">
        <f>SUM(L29:L41)</f>
        <v>39606942315.650246</v>
      </c>
      <c r="M42" s="46">
        <f>+J42/L42</f>
        <v>0.71378537926693431</v>
      </c>
    </row>
    <row r="43" spans="2:13" ht="18" customHeight="1" x14ac:dyDescent="0.25"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140"/>
      <c r="M43" s="88"/>
    </row>
    <row r="44" spans="2:13" ht="30" x14ac:dyDescent="0.25">
      <c r="B44" s="55"/>
      <c r="C44" s="155" t="s">
        <v>79</v>
      </c>
      <c r="D44" s="156" t="s">
        <v>80</v>
      </c>
      <c r="E44" s="156" t="s">
        <v>81</v>
      </c>
      <c r="F44" s="160" t="s">
        <v>85</v>
      </c>
      <c r="G44" s="70"/>
      <c r="H44" s="90"/>
      <c r="I44" s="70"/>
      <c r="J44" s="55"/>
    </row>
    <row r="45" spans="2:13" ht="15.75" x14ac:dyDescent="0.25">
      <c r="B45" s="55"/>
      <c r="C45" s="157">
        <v>0.05</v>
      </c>
      <c r="D45" s="158" t="s">
        <v>147</v>
      </c>
      <c r="E45" s="158" t="s">
        <v>357</v>
      </c>
      <c r="F45" s="158" t="s">
        <v>139</v>
      </c>
      <c r="G45" s="40"/>
      <c r="H45" s="144"/>
      <c r="I45" s="40"/>
      <c r="J45" s="55"/>
    </row>
    <row r="46" spans="2:13" ht="15.75" x14ac:dyDescent="0.25">
      <c r="B46" s="55"/>
      <c r="C46" s="157">
        <v>0.751</v>
      </c>
      <c r="D46" s="158" t="s">
        <v>359</v>
      </c>
      <c r="E46" s="158" t="s">
        <v>358</v>
      </c>
      <c r="F46" s="158" t="s">
        <v>140</v>
      </c>
      <c r="G46" s="55"/>
      <c r="H46" s="144"/>
      <c r="I46" s="55"/>
      <c r="J46" s="146"/>
      <c r="K46" s="147"/>
      <c r="M46" s="85"/>
    </row>
    <row r="47" spans="2:13" ht="15.75" x14ac:dyDescent="0.25">
      <c r="B47" s="55"/>
      <c r="C47" s="157">
        <v>0.9</v>
      </c>
      <c r="D47" s="158" t="s">
        <v>361</v>
      </c>
      <c r="E47" s="158" t="s">
        <v>360</v>
      </c>
      <c r="F47" s="159" t="s">
        <v>141</v>
      </c>
      <c r="G47" s="55"/>
      <c r="I47" s="55"/>
      <c r="J47" s="55"/>
    </row>
    <row r="48" spans="2:13" x14ac:dyDescent="0.25">
      <c r="B48" s="55"/>
      <c r="D48" s="61"/>
      <c r="E48" s="61"/>
      <c r="F48" s="55"/>
      <c r="G48" s="55"/>
      <c r="I48" s="55"/>
      <c r="J48" s="55"/>
    </row>
    <row r="49" spans="2:10" x14ac:dyDescent="0.25">
      <c r="B49" s="148" t="s">
        <v>146</v>
      </c>
      <c r="D49" s="61"/>
      <c r="E49" s="61"/>
      <c r="F49" s="55"/>
      <c r="G49" s="55"/>
      <c r="I49" s="55"/>
      <c r="J49" s="55"/>
    </row>
    <row r="50" spans="2:10" x14ac:dyDescent="0.25">
      <c r="B50" s="55"/>
      <c r="D50" s="61"/>
      <c r="E50" s="61"/>
      <c r="F50" s="55"/>
      <c r="G50" s="55"/>
      <c r="I50" s="55"/>
      <c r="J50" s="55"/>
    </row>
    <row r="51" spans="2:10" x14ac:dyDescent="0.25">
      <c r="B51" s="55"/>
      <c r="D51" s="61"/>
      <c r="E51" s="154"/>
      <c r="F51" s="55"/>
      <c r="G51" s="55"/>
      <c r="I51" s="55"/>
      <c r="J51" s="55"/>
    </row>
    <row r="52" spans="2:10" x14ac:dyDescent="0.25">
      <c r="B52" s="55"/>
      <c r="D52" s="61"/>
      <c r="E52" s="61"/>
      <c r="F52" s="55"/>
      <c r="G52" s="55"/>
      <c r="I52" s="55"/>
      <c r="J52" s="55"/>
    </row>
    <row r="53" spans="2:10" x14ac:dyDescent="0.25">
      <c r="B53" s="55"/>
      <c r="D53" s="61"/>
      <c r="E53" s="61"/>
      <c r="F53" s="55"/>
      <c r="G53" s="55"/>
      <c r="I53" s="55"/>
      <c r="J53" s="55"/>
    </row>
  </sheetData>
  <mergeCells count="21">
    <mergeCell ref="H18:H19"/>
    <mergeCell ref="B17:M17"/>
    <mergeCell ref="F27:F28"/>
    <mergeCell ref="E27:E28"/>
    <mergeCell ref="C8:F8"/>
    <mergeCell ref="L18:L19"/>
    <mergeCell ref="J27:J28"/>
    <mergeCell ref="C27:C28"/>
    <mergeCell ref="C18:C19"/>
    <mergeCell ref="B26:M26"/>
    <mergeCell ref="H27:H28"/>
    <mergeCell ref="B43:K43"/>
    <mergeCell ref="L27:L28"/>
    <mergeCell ref="F18:F19"/>
    <mergeCell ref="B14:G14"/>
    <mergeCell ref="B27:B28"/>
    <mergeCell ref="C5:K5"/>
    <mergeCell ref="B18:B19"/>
    <mergeCell ref="D27:D28"/>
    <mergeCell ref="E18:E19"/>
    <mergeCell ref="D18:D19"/>
  </mergeCells>
  <conditionalFormatting sqref="K20:K24">
    <cfRule type="iconSet" priority="23">
      <iconSet>
        <cfvo type="percent" val="0"/>
        <cfvo type="num" val="0.68"/>
        <cfvo type="num" val="0.72"/>
      </iconSet>
    </cfRule>
  </conditionalFormatting>
  <conditionalFormatting sqref="G29:G42">
    <cfRule type="iconSet" priority="19">
      <iconSet>
        <cfvo type="percent" val="0"/>
        <cfvo type="num" val="0.75"/>
        <cfvo type="num" val="0.85"/>
      </iconSet>
    </cfRule>
  </conditionalFormatting>
  <conditionalFormatting sqref="K29:K42">
    <cfRule type="iconSet" priority="18">
      <iconSet>
        <cfvo type="percent" val="0"/>
        <cfvo type="num" val="0.68"/>
        <cfvo type="num" val="0.72"/>
      </iconSet>
    </cfRule>
  </conditionalFormatting>
  <conditionalFormatting sqref="C45:C47">
    <cfRule type="iconSet" priority="16">
      <iconSet>
        <cfvo type="percent" val="0"/>
        <cfvo type="num" val="0.5"/>
        <cfvo type="num" val="0.8"/>
      </iconSet>
    </cfRule>
  </conditionalFormatting>
  <conditionalFormatting sqref="I24">
    <cfRule type="iconSet" priority="13">
      <iconSet>
        <cfvo type="percent" val="0"/>
        <cfvo type="num" val="0.85"/>
        <cfvo type="num" val="0.9"/>
      </iconSet>
    </cfRule>
  </conditionalFormatting>
  <conditionalFormatting sqref="M20:M23">
    <cfRule type="iconSet" priority="12">
      <iconSet>
        <cfvo type="percent" val="0"/>
        <cfvo type="num" val="0.9"/>
        <cfvo type="num" val="1"/>
      </iconSet>
    </cfRule>
  </conditionalFormatting>
  <conditionalFormatting sqref="M24">
    <cfRule type="iconSet" priority="11">
      <iconSet>
        <cfvo type="percent" val="0"/>
        <cfvo type="num" val="0.9"/>
        <cfvo type="num" val="1"/>
      </iconSet>
    </cfRule>
  </conditionalFormatting>
  <conditionalFormatting sqref="I29:I41">
    <cfRule type="iconSet" priority="8">
      <iconSet>
        <cfvo type="percent" val="0"/>
        <cfvo type="num" val="0.85"/>
        <cfvo type="num" val="0.9"/>
      </iconSet>
    </cfRule>
  </conditionalFormatting>
  <conditionalFormatting sqref="I42">
    <cfRule type="iconSet" priority="7">
      <iconSet>
        <cfvo type="percent" val="0"/>
        <cfvo type="num" val="0.85"/>
        <cfvo type="num" val="0.9"/>
      </iconSet>
    </cfRule>
  </conditionalFormatting>
  <conditionalFormatting sqref="M29:M41">
    <cfRule type="iconSet" priority="6">
      <iconSet>
        <cfvo type="percent" val="0"/>
        <cfvo type="num" val="0.9"/>
        <cfvo type="num" val="1"/>
      </iconSet>
    </cfRule>
  </conditionalFormatting>
  <conditionalFormatting sqref="M42">
    <cfRule type="iconSet" priority="5">
      <iconSet>
        <cfvo type="percent" val="0"/>
        <cfvo type="num" val="0.9"/>
        <cfvo type="num" val="1"/>
      </iconSet>
    </cfRule>
  </conditionalFormatting>
  <conditionalFormatting sqref="G20:G23">
    <cfRule type="iconSet" priority="4">
      <iconSet>
        <cfvo type="percent" val="0"/>
        <cfvo type="num" val="0.75"/>
        <cfvo type="num" val="0.85"/>
      </iconSet>
    </cfRule>
  </conditionalFormatting>
  <conditionalFormatting sqref="G24">
    <cfRule type="iconSet" priority="3">
      <iconSet>
        <cfvo type="percent" val="0"/>
        <cfvo type="num" val="0.75"/>
        <cfvo type="num" val="0.85"/>
      </iconSet>
    </cfRule>
  </conditionalFormatting>
  <conditionalFormatting sqref="I20:I23">
    <cfRule type="iconSet" priority="1">
      <iconSet>
        <cfvo type="percent" val="0"/>
        <cfvo type="num" val="0.85"/>
        <cfvo type="num" val="0.9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5"/>
  <sheetViews>
    <sheetView workbookViewId="0">
      <selection activeCell="G54" sqref="B5:G54"/>
    </sheetView>
  </sheetViews>
  <sheetFormatPr baseColWidth="10" defaultRowHeight="15" x14ac:dyDescent="0.25"/>
  <cols>
    <col min="2" max="2" width="46.42578125" customWidth="1"/>
    <col min="3" max="3" width="37.85546875" customWidth="1"/>
    <col min="4" max="4" width="41.5703125" customWidth="1"/>
    <col min="5" max="5" width="14.85546875" customWidth="1"/>
    <col min="6" max="6" width="17.42578125" customWidth="1"/>
    <col min="7" max="7" width="13.42578125" style="25" customWidth="1"/>
  </cols>
  <sheetData>
    <row r="3" spans="2:7" ht="16.5" x14ac:dyDescent="0.25">
      <c r="B3" s="119"/>
    </row>
    <row r="4" spans="2:7" ht="17.25" thickBot="1" x14ac:dyDescent="0.3">
      <c r="B4" s="119"/>
    </row>
    <row r="5" spans="2:7" ht="15.75" thickBot="1" x14ac:dyDescent="0.3">
      <c r="B5" s="185" t="s">
        <v>129</v>
      </c>
      <c r="C5" s="186"/>
      <c r="D5" s="186"/>
      <c r="E5" s="186"/>
      <c r="F5" s="186"/>
      <c r="G5" s="187"/>
    </row>
    <row r="6" spans="2:7" ht="51.75" thickBot="1" x14ac:dyDescent="0.3">
      <c r="B6" s="94" t="s">
        <v>87</v>
      </c>
      <c r="C6" s="95" t="s">
        <v>88</v>
      </c>
      <c r="D6" s="95" t="s">
        <v>130</v>
      </c>
      <c r="E6" s="95" t="s">
        <v>131</v>
      </c>
      <c r="F6" s="95" t="s">
        <v>143</v>
      </c>
      <c r="G6" s="125" t="s">
        <v>142</v>
      </c>
    </row>
    <row r="7" spans="2:7" ht="42" customHeight="1" thickBot="1" x14ac:dyDescent="0.3">
      <c r="B7" s="188" t="s">
        <v>89</v>
      </c>
      <c r="C7" s="96" t="s">
        <v>90</v>
      </c>
      <c r="D7" s="96" t="s">
        <v>48</v>
      </c>
      <c r="E7" s="238">
        <v>8711533153</v>
      </c>
      <c r="F7" s="97">
        <v>2721960481</v>
      </c>
      <c r="G7" s="126">
        <v>1139665800</v>
      </c>
    </row>
    <row r="8" spans="2:7" ht="44.25" customHeight="1" thickBot="1" x14ac:dyDescent="0.3">
      <c r="B8" s="189"/>
      <c r="C8" s="96" t="s">
        <v>91</v>
      </c>
      <c r="D8" s="96" t="s">
        <v>48</v>
      </c>
      <c r="E8" s="241"/>
      <c r="F8" s="98">
        <v>4874572666</v>
      </c>
      <c r="G8" s="126">
        <v>28527155.93</v>
      </c>
    </row>
    <row r="9" spans="2:7" ht="15.75" thickBot="1" x14ac:dyDescent="0.3">
      <c r="B9" s="179" t="s">
        <v>92</v>
      </c>
      <c r="C9" s="180"/>
      <c r="D9" s="107"/>
      <c r="E9" s="100">
        <v>8711533153</v>
      </c>
      <c r="F9" s="100">
        <f>+F8+F7</f>
        <v>7596533147</v>
      </c>
      <c r="G9" s="127">
        <f>+G8+G7</f>
        <v>1168192955.9300001</v>
      </c>
    </row>
    <row r="10" spans="2:7" ht="26.25" thickBot="1" x14ac:dyDescent="0.3">
      <c r="B10" s="188" t="s">
        <v>93</v>
      </c>
      <c r="C10" s="243" t="s">
        <v>94</v>
      </c>
      <c r="D10" s="96" t="s">
        <v>48</v>
      </c>
      <c r="E10" s="240">
        <v>2922288808</v>
      </c>
      <c r="F10" s="97">
        <v>1016172663.65</v>
      </c>
      <c r="G10" s="126">
        <v>475787836.90999997</v>
      </c>
    </row>
    <row r="11" spans="2:7" ht="15.75" thickBot="1" x14ac:dyDescent="0.3">
      <c r="B11" s="242"/>
      <c r="C11" s="244"/>
      <c r="D11" s="96" t="s">
        <v>132</v>
      </c>
      <c r="E11" s="238"/>
      <c r="F11" s="97">
        <v>935576968.60000002</v>
      </c>
      <c r="G11" s="126">
        <v>355490854.76999998</v>
      </c>
    </row>
    <row r="12" spans="2:7" ht="46.5" customHeight="1" thickBot="1" x14ac:dyDescent="0.3">
      <c r="B12" s="189"/>
      <c r="C12" s="102" t="s">
        <v>95</v>
      </c>
      <c r="D12" s="102" t="s">
        <v>48</v>
      </c>
      <c r="E12" s="241"/>
      <c r="F12" s="97">
        <v>829370530.82999992</v>
      </c>
      <c r="G12" s="126">
        <v>75646533</v>
      </c>
    </row>
    <row r="13" spans="2:7" ht="15.75" thickBot="1" x14ac:dyDescent="0.3">
      <c r="B13" s="179" t="s">
        <v>96</v>
      </c>
      <c r="C13" s="180"/>
      <c r="D13" s="107"/>
      <c r="E13" s="100">
        <f>+E10</f>
        <v>2922288808</v>
      </c>
      <c r="F13" s="100">
        <f>+F12+F11+F10</f>
        <v>2781120163.0799999</v>
      </c>
      <c r="G13" s="100">
        <f>+G12+G11+G10</f>
        <v>906925224.67999995</v>
      </c>
    </row>
    <row r="14" spans="2:7" ht="15.75" thickBot="1" x14ac:dyDescent="0.3">
      <c r="B14" s="183" t="s">
        <v>97</v>
      </c>
      <c r="C14" s="184"/>
      <c r="D14" s="113"/>
      <c r="E14" s="104">
        <f>+E13+E9</f>
        <v>11633821961</v>
      </c>
      <c r="F14" s="104">
        <f>+F13+F9</f>
        <v>10377653310.08</v>
      </c>
      <c r="G14" s="128">
        <f>+G13+G9</f>
        <v>2075118180.6100001</v>
      </c>
    </row>
    <row r="15" spans="2:7" ht="15.75" thickBot="1" x14ac:dyDescent="0.3">
      <c r="B15" s="185" t="s">
        <v>133</v>
      </c>
      <c r="C15" s="186"/>
      <c r="D15" s="186"/>
      <c r="E15" s="186"/>
      <c r="F15" s="186"/>
      <c r="G15" s="187"/>
    </row>
    <row r="16" spans="2:7" ht="51.75" thickBot="1" x14ac:dyDescent="0.3">
      <c r="B16" s="106" t="s">
        <v>87</v>
      </c>
      <c r="C16" s="106" t="s">
        <v>88</v>
      </c>
      <c r="D16" s="106" t="s">
        <v>130</v>
      </c>
      <c r="E16" s="95" t="s">
        <v>131</v>
      </c>
      <c r="F16" s="95" t="s">
        <v>143</v>
      </c>
      <c r="G16" s="125" t="s">
        <v>142</v>
      </c>
    </row>
    <row r="17" spans="2:7" ht="33.75" customHeight="1" thickBot="1" x14ac:dyDescent="0.3">
      <c r="B17" s="206" t="s">
        <v>99</v>
      </c>
      <c r="C17" s="194" t="s">
        <v>100</v>
      </c>
      <c r="D17" s="102" t="s">
        <v>50</v>
      </c>
      <c r="E17" s="238">
        <v>3333126858</v>
      </c>
      <c r="F17" s="97">
        <v>1322219237.6500001</v>
      </c>
      <c r="G17" s="126">
        <v>346823867</v>
      </c>
    </row>
    <row r="18" spans="2:7" ht="30" customHeight="1" thickBot="1" x14ac:dyDescent="0.3">
      <c r="B18" s="207"/>
      <c r="C18" s="196"/>
      <c r="D18" s="102" t="s">
        <v>132</v>
      </c>
      <c r="E18" s="238"/>
      <c r="F18" s="97">
        <v>26861370</v>
      </c>
      <c r="G18" s="126"/>
    </row>
    <row r="19" spans="2:7" ht="68.25" customHeight="1" thickBot="1" x14ac:dyDescent="0.3">
      <c r="B19" s="237"/>
      <c r="C19" s="108" t="s">
        <v>101</v>
      </c>
      <c r="D19" s="102" t="s">
        <v>50</v>
      </c>
      <c r="E19" s="238"/>
      <c r="F19" s="97">
        <v>1946693032</v>
      </c>
      <c r="G19" s="126">
        <v>313718717.72000003</v>
      </c>
    </row>
    <row r="20" spans="2:7" ht="15.75" thickBot="1" x14ac:dyDescent="0.3">
      <c r="B20" s="179" t="s">
        <v>102</v>
      </c>
      <c r="C20" s="180"/>
      <c r="D20" s="107"/>
      <c r="E20" s="100">
        <f>+E17</f>
        <v>3333126858</v>
      </c>
      <c r="F20" s="100">
        <f>+F19+F18+F17</f>
        <v>3295773639.6500001</v>
      </c>
      <c r="G20" s="127">
        <f>+G19+G18+G17</f>
        <v>660542584.72000003</v>
      </c>
    </row>
    <row r="21" spans="2:7" ht="61.5" customHeight="1" thickBot="1" x14ac:dyDescent="0.3">
      <c r="B21" s="177" t="s">
        <v>103</v>
      </c>
      <c r="C21" s="108" t="s">
        <v>104</v>
      </c>
      <c r="D21" s="102" t="s">
        <v>50</v>
      </c>
      <c r="E21" s="240">
        <v>1178868622</v>
      </c>
      <c r="F21" s="97">
        <v>67908000</v>
      </c>
      <c r="G21" s="126">
        <v>37674370</v>
      </c>
    </row>
    <row r="22" spans="2:7" ht="54.75" customHeight="1" thickBot="1" x14ac:dyDescent="0.3">
      <c r="B22" s="239"/>
      <c r="C22" s="120" t="s">
        <v>106</v>
      </c>
      <c r="D22" s="102" t="s">
        <v>50</v>
      </c>
      <c r="E22" s="238"/>
      <c r="F22" s="97">
        <v>1019049378</v>
      </c>
      <c r="G22" s="129">
        <v>413725000</v>
      </c>
    </row>
    <row r="23" spans="2:7" ht="15.75" thickBot="1" x14ac:dyDescent="0.3">
      <c r="B23" s="246" t="s">
        <v>107</v>
      </c>
      <c r="C23" s="247"/>
      <c r="D23" s="107"/>
      <c r="E23" s="109">
        <v>1178868622</v>
      </c>
      <c r="F23" s="109">
        <f>+F22+F21</f>
        <v>1086957378</v>
      </c>
      <c r="G23" s="109">
        <f>+G22+G21</f>
        <v>451399370</v>
      </c>
    </row>
    <row r="24" spans="2:7" ht="15.75" thickBot="1" x14ac:dyDescent="0.3">
      <c r="B24" s="183" t="s">
        <v>108</v>
      </c>
      <c r="C24" s="184"/>
      <c r="D24" s="113"/>
      <c r="E24" s="110">
        <f>+E23+E20</f>
        <v>4511995480</v>
      </c>
      <c r="F24" s="110">
        <f>+F23+F20</f>
        <v>4382731017.6499996</v>
      </c>
      <c r="G24" s="110">
        <f>+G23+G20</f>
        <v>1111941954.72</v>
      </c>
    </row>
    <row r="25" spans="2:7" ht="15.75" thickBot="1" x14ac:dyDescent="0.3">
      <c r="B25" s="175" t="s">
        <v>134</v>
      </c>
      <c r="C25" s="175"/>
      <c r="D25" s="175"/>
      <c r="E25" s="175"/>
      <c r="F25" s="175"/>
      <c r="G25" s="176"/>
    </row>
    <row r="26" spans="2:7" ht="51.75" thickBot="1" x14ac:dyDescent="0.3">
      <c r="B26" s="106" t="s">
        <v>87</v>
      </c>
      <c r="C26" s="106" t="s">
        <v>88</v>
      </c>
      <c r="D26" s="106" t="s">
        <v>130</v>
      </c>
      <c r="E26" s="95" t="s">
        <v>131</v>
      </c>
      <c r="F26" s="95" t="s">
        <v>143</v>
      </c>
      <c r="G26" s="125" t="s">
        <v>142</v>
      </c>
    </row>
    <row r="27" spans="2:7" ht="78.75" customHeight="1" thickBot="1" x14ac:dyDescent="0.3">
      <c r="B27" s="177" t="s">
        <v>110</v>
      </c>
      <c r="C27" s="102" t="s">
        <v>111</v>
      </c>
      <c r="D27" s="102" t="s">
        <v>49</v>
      </c>
      <c r="E27" s="240">
        <v>746644156</v>
      </c>
      <c r="F27" s="98">
        <v>746644156</v>
      </c>
      <c r="G27" s="126">
        <v>66063892.469999999</v>
      </c>
    </row>
    <row r="28" spans="2:7" ht="47.25" customHeight="1" thickBot="1" x14ac:dyDescent="0.3">
      <c r="B28" s="178"/>
      <c r="C28" s="102" t="s">
        <v>112</v>
      </c>
      <c r="D28" s="102" t="s">
        <v>49</v>
      </c>
      <c r="E28" s="241"/>
      <c r="F28" s="103">
        <v>0</v>
      </c>
      <c r="G28" s="126">
        <v>0</v>
      </c>
    </row>
    <row r="29" spans="2:7" ht="15.75" thickBot="1" x14ac:dyDescent="0.3">
      <c r="B29" s="179" t="s">
        <v>113</v>
      </c>
      <c r="C29" s="180"/>
      <c r="D29" s="107"/>
      <c r="E29" s="100">
        <v>746644156</v>
      </c>
      <c r="F29" s="100">
        <f>+F28+F27</f>
        <v>746644156</v>
      </c>
      <c r="G29" s="100">
        <f>+G28+G27</f>
        <v>66063892.469999999</v>
      </c>
    </row>
    <row r="30" spans="2:7" ht="26.25" thickBot="1" x14ac:dyDescent="0.3">
      <c r="B30" s="206" t="s">
        <v>114</v>
      </c>
      <c r="C30" s="194" t="s">
        <v>115</v>
      </c>
      <c r="D30" s="102" t="s">
        <v>49</v>
      </c>
      <c r="E30" s="240">
        <v>10770066756</v>
      </c>
      <c r="F30" s="97">
        <v>198500000</v>
      </c>
      <c r="G30" s="97">
        <v>81940369.143483311</v>
      </c>
    </row>
    <row r="31" spans="2:7" ht="15.75" thickBot="1" x14ac:dyDescent="0.3">
      <c r="B31" s="207"/>
      <c r="C31" s="196"/>
      <c r="D31" s="102" t="s">
        <v>132</v>
      </c>
      <c r="E31" s="238"/>
      <c r="F31" s="97">
        <v>165816000</v>
      </c>
      <c r="G31" s="97">
        <v>90737323.856516689</v>
      </c>
    </row>
    <row r="32" spans="2:7" ht="39" thickBot="1" x14ac:dyDescent="0.3">
      <c r="B32" s="207"/>
      <c r="C32" s="108" t="s">
        <v>116</v>
      </c>
      <c r="D32" s="102" t="s">
        <v>49</v>
      </c>
      <c r="E32" s="238"/>
      <c r="F32" s="97">
        <v>6695647391</v>
      </c>
      <c r="G32" s="126">
        <v>3562401553.3200002</v>
      </c>
    </row>
    <row r="33" spans="2:7" ht="39" customHeight="1" thickBot="1" x14ac:dyDescent="0.3">
      <c r="B33" s="237"/>
      <c r="C33" s="133" t="s">
        <v>117</v>
      </c>
      <c r="D33" s="102" t="s">
        <v>49</v>
      </c>
      <c r="E33" s="238"/>
      <c r="F33" s="97">
        <v>2698581365</v>
      </c>
      <c r="G33" s="126">
        <v>1109958030</v>
      </c>
    </row>
    <row r="34" spans="2:7" ht="15.75" thickBot="1" x14ac:dyDescent="0.3">
      <c r="B34" s="181" t="s">
        <v>118</v>
      </c>
      <c r="C34" s="182"/>
      <c r="D34" s="107"/>
      <c r="E34" s="100">
        <v>10770066756</v>
      </c>
      <c r="F34" s="100">
        <f>+F33+F32+F31+F30</f>
        <v>9758544756</v>
      </c>
      <c r="G34" s="100">
        <f>+G33+G32+G31+G30</f>
        <v>4845037276.3199997</v>
      </c>
    </row>
    <row r="35" spans="2:7" ht="15.75" thickBot="1" x14ac:dyDescent="0.3">
      <c r="B35" s="185" t="s">
        <v>119</v>
      </c>
      <c r="C35" s="187"/>
      <c r="D35" s="121"/>
      <c r="E35" s="111">
        <v>11516710912</v>
      </c>
      <c r="F35" s="111">
        <f>+F34+F29</f>
        <v>10505188912</v>
      </c>
      <c r="G35" s="111">
        <f>+G34+G29</f>
        <v>4911101168.79</v>
      </c>
    </row>
    <row r="36" spans="2:7" ht="15.75" thickBot="1" x14ac:dyDescent="0.3">
      <c r="B36" s="175" t="s">
        <v>135</v>
      </c>
      <c r="C36" s="175"/>
      <c r="D36" s="175"/>
      <c r="E36" s="175"/>
      <c r="F36" s="175"/>
      <c r="G36" s="176"/>
    </row>
    <row r="37" spans="2:7" ht="51.75" thickBot="1" x14ac:dyDescent="0.3">
      <c r="B37" s="106" t="s">
        <v>87</v>
      </c>
      <c r="C37" s="106" t="s">
        <v>88</v>
      </c>
      <c r="D37" s="106" t="s">
        <v>130</v>
      </c>
      <c r="E37" s="95" t="s">
        <v>131</v>
      </c>
      <c r="F37" s="95" t="s">
        <v>143</v>
      </c>
      <c r="G37" s="125" t="s">
        <v>142</v>
      </c>
    </row>
    <row r="38" spans="2:7" ht="15.75" thickBot="1" x14ac:dyDescent="0.3">
      <c r="B38" s="206" t="s">
        <v>121</v>
      </c>
      <c r="C38" s="243" t="s">
        <v>122</v>
      </c>
      <c r="D38" s="102" t="s">
        <v>136</v>
      </c>
      <c r="E38" s="240">
        <v>4235823130</v>
      </c>
      <c r="F38" s="98">
        <v>438789733</v>
      </c>
      <c r="G38" s="126">
        <v>172152533</v>
      </c>
    </row>
    <row r="39" spans="2:7" ht="15.75" thickBot="1" x14ac:dyDescent="0.3">
      <c r="B39" s="207"/>
      <c r="C39" s="248"/>
      <c r="D39" s="102" t="s">
        <v>47</v>
      </c>
      <c r="E39" s="238"/>
      <c r="F39" s="98">
        <v>23171862</v>
      </c>
      <c r="G39" s="126">
        <v>11343240.5</v>
      </c>
    </row>
    <row r="40" spans="2:7" ht="26.25" thickBot="1" x14ac:dyDescent="0.3">
      <c r="B40" s="207"/>
      <c r="C40" s="248"/>
      <c r="D40" s="102" t="s">
        <v>49</v>
      </c>
      <c r="E40" s="238"/>
      <c r="F40" s="98">
        <v>772671246</v>
      </c>
      <c r="G40" s="126">
        <v>105704113.91</v>
      </c>
    </row>
    <row r="41" spans="2:7" ht="15.75" thickBot="1" x14ac:dyDescent="0.3">
      <c r="B41" s="207"/>
      <c r="C41" s="248"/>
      <c r="D41" s="102" t="s">
        <v>68</v>
      </c>
      <c r="E41" s="238"/>
      <c r="F41" s="98">
        <v>122497684</v>
      </c>
      <c r="G41" s="126"/>
    </row>
    <row r="42" spans="2:7" ht="15.75" thickBot="1" x14ac:dyDescent="0.3">
      <c r="B42" s="207"/>
      <c r="C42" s="244"/>
      <c r="D42" s="102" t="s">
        <v>132</v>
      </c>
      <c r="E42" s="238"/>
      <c r="F42" s="98">
        <v>204426185</v>
      </c>
      <c r="G42" s="126">
        <v>19579360.369999997</v>
      </c>
    </row>
    <row r="43" spans="2:7" ht="15.75" thickBot="1" x14ac:dyDescent="0.3">
      <c r="B43" s="207"/>
      <c r="C43" s="245" t="s">
        <v>137</v>
      </c>
      <c r="D43" s="102" t="s">
        <v>68</v>
      </c>
      <c r="E43" s="238"/>
      <c r="F43" s="97">
        <v>408165266.68000001</v>
      </c>
      <c r="G43" s="126">
        <v>100878306.5</v>
      </c>
    </row>
    <row r="44" spans="2:7" ht="41.25" customHeight="1" thickBot="1" x14ac:dyDescent="0.3">
      <c r="B44" s="207"/>
      <c r="C44" s="244"/>
      <c r="D44" s="102" t="s">
        <v>132</v>
      </c>
      <c r="E44" s="238"/>
      <c r="F44" s="97">
        <v>409314047</v>
      </c>
      <c r="G44" s="126">
        <v>91950765.74000001</v>
      </c>
    </row>
    <row r="45" spans="2:7" ht="67.5" customHeight="1" thickBot="1" x14ac:dyDescent="0.3">
      <c r="B45" s="207"/>
      <c r="C45" s="134" t="s">
        <v>123</v>
      </c>
      <c r="D45" s="102" t="s">
        <v>68</v>
      </c>
      <c r="E45" s="238"/>
      <c r="F45" s="97">
        <v>1010543906.59</v>
      </c>
      <c r="G45" s="126">
        <v>122287839.50999999</v>
      </c>
    </row>
    <row r="46" spans="2:7" ht="15.75" thickBot="1" x14ac:dyDescent="0.3">
      <c r="B46" s="207"/>
      <c r="C46" s="245" t="s">
        <v>124</v>
      </c>
      <c r="D46" s="102" t="s">
        <v>47</v>
      </c>
      <c r="E46" s="238"/>
      <c r="F46" s="112">
        <v>278643200</v>
      </c>
      <c r="G46" s="129">
        <v>72529757.060000002</v>
      </c>
    </row>
    <row r="47" spans="2:7" ht="26.25" thickBot="1" x14ac:dyDescent="0.3">
      <c r="B47" s="207"/>
      <c r="C47" s="248"/>
      <c r="D47" s="102" t="s">
        <v>49</v>
      </c>
      <c r="E47" s="238"/>
      <c r="F47" s="122">
        <v>90739646</v>
      </c>
      <c r="G47" s="130">
        <v>22715422.25</v>
      </c>
    </row>
    <row r="48" spans="2:7" ht="15.75" thickBot="1" x14ac:dyDescent="0.3">
      <c r="B48" s="207"/>
      <c r="C48" s="248"/>
      <c r="D48" s="102" t="s">
        <v>68</v>
      </c>
      <c r="E48" s="238"/>
      <c r="F48" s="112">
        <v>396212109</v>
      </c>
      <c r="G48" s="129">
        <v>78379009</v>
      </c>
    </row>
    <row r="49" spans="2:7" ht="15.75" thickBot="1" x14ac:dyDescent="0.3">
      <c r="B49" s="207"/>
      <c r="C49" s="248"/>
      <c r="D49" s="102" t="s">
        <v>52</v>
      </c>
      <c r="E49" s="238"/>
      <c r="F49" s="122">
        <v>13137622</v>
      </c>
      <c r="G49" s="130">
        <v>5389376</v>
      </c>
    </row>
    <row r="50" spans="2:7" ht="15.75" thickBot="1" x14ac:dyDescent="0.3">
      <c r="B50" s="207"/>
      <c r="C50" s="248"/>
      <c r="D50" s="102" t="s">
        <v>56</v>
      </c>
      <c r="E50" s="238"/>
      <c r="F50" s="112">
        <v>453581709</v>
      </c>
      <c r="G50" s="131">
        <v>10626000</v>
      </c>
    </row>
    <row r="51" spans="2:7" ht="15.75" thickBot="1" x14ac:dyDescent="0.3">
      <c r="B51" s="237"/>
      <c r="C51" s="244"/>
      <c r="D51" s="102" t="s">
        <v>132</v>
      </c>
      <c r="E51" s="238"/>
      <c r="F51" s="122">
        <v>3147411</v>
      </c>
      <c r="G51" s="132"/>
    </row>
    <row r="52" spans="2:7" ht="15.75" thickBot="1" x14ac:dyDescent="0.3">
      <c r="B52" s="249" t="s">
        <v>138</v>
      </c>
      <c r="C52" s="250"/>
      <c r="D52" s="106"/>
      <c r="E52" s="109">
        <f>+E38</f>
        <v>4235823130</v>
      </c>
      <c r="F52" s="123">
        <f>SUM(F38:F51)</f>
        <v>4625041627.2700005</v>
      </c>
      <c r="G52" s="123">
        <f>SUM(G38:G51)</f>
        <v>813535723.83999991</v>
      </c>
    </row>
    <row r="53" spans="2:7" ht="15.75" thickBot="1" x14ac:dyDescent="0.3">
      <c r="B53" s="185" t="s">
        <v>125</v>
      </c>
      <c r="C53" s="187"/>
      <c r="D53" s="121"/>
      <c r="E53" s="111">
        <f>+E52</f>
        <v>4235823130</v>
      </c>
      <c r="F53" s="111">
        <f>+F52</f>
        <v>4625041627.2700005</v>
      </c>
      <c r="G53" s="111">
        <f>+G52</f>
        <v>813535723.83999991</v>
      </c>
    </row>
    <row r="54" spans="2:7" ht="15.75" thickBot="1" x14ac:dyDescent="0.3">
      <c r="B54" s="185" t="s">
        <v>126</v>
      </c>
      <c r="C54" s="187"/>
      <c r="D54" s="121"/>
      <c r="E54" s="111">
        <f>+E53+E35+E24+E14</f>
        <v>31898351483</v>
      </c>
      <c r="F54" s="111">
        <f>+F53+F35+F24+F14</f>
        <v>29890614867</v>
      </c>
      <c r="G54" s="111">
        <f>+G53+G35+G24+G14</f>
        <v>8911697027.960001</v>
      </c>
    </row>
    <row r="55" spans="2:7" ht="16.5" x14ac:dyDescent="0.25">
      <c r="B55" s="124"/>
    </row>
  </sheetData>
  <mergeCells count="36">
    <mergeCell ref="C46:C51"/>
    <mergeCell ref="B52:C52"/>
    <mergeCell ref="B53:C53"/>
    <mergeCell ref="B54:C54"/>
    <mergeCell ref="B34:C34"/>
    <mergeCell ref="B35:C35"/>
    <mergeCell ref="B36:G36"/>
    <mergeCell ref="B38:B51"/>
    <mergeCell ref="C38:C42"/>
    <mergeCell ref="E38:E51"/>
    <mergeCell ref="C43:C44"/>
    <mergeCell ref="B23:C23"/>
    <mergeCell ref="B24:C24"/>
    <mergeCell ref="B27:B28"/>
    <mergeCell ref="E27:E28"/>
    <mergeCell ref="B29:C29"/>
    <mergeCell ref="B30:B33"/>
    <mergeCell ref="C30:C31"/>
    <mergeCell ref="E30:E33"/>
    <mergeCell ref="B25:G25"/>
    <mergeCell ref="B20:C20"/>
    <mergeCell ref="B21:B22"/>
    <mergeCell ref="E21:E22"/>
    <mergeCell ref="B5:G5"/>
    <mergeCell ref="B7:B8"/>
    <mergeCell ref="E7:E8"/>
    <mergeCell ref="B9:C9"/>
    <mergeCell ref="B10:B12"/>
    <mergeCell ref="C10:C11"/>
    <mergeCell ref="E10:E12"/>
    <mergeCell ref="B13:C13"/>
    <mergeCell ref="B14:C14"/>
    <mergeCell ref="B15:G15"/>
    <mergeCell ref="B17:B19"/>
    <mergeCell ref="C17:C18"/>
    <mergeCell ref="E17:E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79"/>
  <sheetViews>
    <sheetView showGridLines="0" topLeftCell="P1" workbookViewId="0">
      <selection activeCell="X79" sqref="X7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67" t="s">
        <v>156</v>
      </c>
      <c r="B1" s="167">
        <v>2022</v>
      </c>
      <c r="C1" s="168" t="s">
        <v>157</v>
      </c>
      <c r="D1" s="168" t="s">
        <v>157</v>
      </c>
      <c r="E1" s="168" t="s">
        <v>157</v>
      </c>
      <c r="F1" s="168" t="s">
        <v>157</v>
      </c>
      <c r="G1" s="168" t="s">
        <v>157</v>
      </c>
      <c r="H1" s="168" t="s">
        <v>157</v>
      </c>
      <c r="I1" s="168" t="s">
        <v>157</v>
      </c>
      <c r="J1" s="168" t="s">
        <v>157</v>
      </c>
      <c r="K1" s="168" t="s">
        <v>157</v>
      </c>
      <c r="L1" s="168" t="s">
        <v>157</v>
      </c>
      <c r="M1" s="168" t="s">
        <v>157</v>
      </c>
      <c r="N1" s="168" t="s">
        <v>157</v>
      </c>
      <c r="O1" s="168" t="s">
        <v>157</v>
      </c>
      <c r="P1" s="168" t="s">
        <v>157</v>
      </c>
      <c r="Q1" s="168" t="s">
        <v>157</v>
      </c>
      <c r="R1" s="168" t="s">
        <v>157</v>
      </c>
      <c r="S1" s="168" t="s">
        <v>157</v>
      </c>
      <c r="T1" s="168" t="s">
        <v>157</v>
      </c>
      <c r="U1" s="168" t="s">
        <v>157</v>
      </c>
      <c r="V1" s="168" t="s">
        <v>157</v>
      </c>
      <c r="W1" s="168" t="s">
        <v>157</v>
      </c>
      <c r="X1" s="168" t="s">
        <v>157</v>
      </c>
      <c r="Y1" s="168" t="s">
        <v>157</v>
      </c>
      <c r="Z1" s="168" t="s">
        <v>157</v>
      </c>
      <c r="AA1" s="168" t="s">
        <v>157</v>
      </c>
    </row>
    <row r="2" spans="1:27" x14ac:dyDescent="0.25">
      <c r="A2" s="167" t="s">
        <v>158</v>
      </c>
      <c r="B2" s="167" t="s">
        <v>159</v>
      </c>
      <c r="C2" s="168" t="s">
        <v>157</v>
      </c>
      <c r="D2" s="168" t="s">
        <v>157</v>
      </c>
      <c r="E2" s="168" t="s">
        <v>157</v>
      </c>
      <c r="F2" s="168" t="s">
        <v>157</v>
      </c>
      <c r="G2" s="168" t="s">
        <v>157</v>
      </c>
      <c r="H2" s="168" t="s">
        <v>157</v>
      </c>
      <c r="I2" s="168" t="s">
        <v>157</v>
      </c>
      <c r="J2" s="168" t="s">
        <v>157</v>
      </c>
      <c r="K2" s="168" t="s">
        <v>157</v>
      </c>
      <c r="L2" s="168" t="s">
        <v>157</v>
      </c>
      <c r="M2" s="168" t="s">
        <v>157</v>
      </c>
      <c r="N2" s="168" t="s">
        <v>157</v>
      </c>
      <c r="O2" s="168" t="s">
        <v>157</v>
      </c>
      <c r="P2" s="168" t="s">
        <v>157</v>
      </c>
      <c r="Q2" s="168" t="s">
        <v>157</v>
      </c>
      <c r="R2" s="168" t="s">
        <v>157</v>
      </c>
      <c r="S2" s="168" t="s">
        <v>157</v>
      </c>
      <c r="T2" s="168" t="s">
        <v>157</v>
      </c>
      <c r="U2" s="168" t="s">
        <v>157</v>
      </c>
      <c r="V2" s="168" t="s">
        <v>157</v>
      </c>
      <c r="W2" s="168" t="s">
        <v>157</v>
      </c>
      <c r="X2" s="168" t="s">
        <v>157</v>
      </c>
      <c r="Y2" s="168" t="s">
        <v>157</v>
      </c>
      <c r="Z2" s="168" t="s">
        <v>157</v>
      </c>
      <c r="AA2" s="168" t="s">
        <v>157</v>
      </c>
    </row>
    <row r="3" spans="1:27" x14ac:dyDescent="0.25">
      <c r="A3" s="167" t="s">
        <v>160</v>
      </c>
      <c r="B3" s="167" t="s">
        <v>161</v>
      </c>
      <c r="C3" s="168" t="s">
        <v>157</v>
      </c>
      <c r="D3" s="168" t="s">
        <v>157</v>
      </c>
      <c r="E3" s="168" t="s">
        <v>157</v>
      </c>
      <c r="F3" s="168" t="s">
        <v>157</v>
      </c>
      <c r="G3" s="168" t="s">
        <v>157</v>
      </c>
      <c r="H3" s="168" t="s">
        <v>157</v>
      </c>
      <c r="I3" s="168" t="s">
        <v>157</v>
      </c>
      <c r="J3" s="168" t="s">
        <v>157</v>
      </c>
      <c r="K3" s="168" t="s">
        <v>157</v>
      </c>
      <c r="L3" s="168" t="s">
        <v>157</v>
      </c>
      <c r="M3" s="168" t="s">
        <v>157</v>
      </c>
      <c r="N3" s="168" t="s">
        <v>157</v>
      </c>
      <c r="O3" s="168" t="s">
        <v>157</v>
      </c>
      <c r="P3" s="168" t="s">
        <v>157</v>
      </c>
      <c r="Q3" s="168" t="s">
        <v>157</v>
      </c>
      <c r="R3" s="168" t="s">
        <v>157</v>
      </c>
      <c r="S3" s="168" t="s">
        <v>157</v>
      </c>
      <c r="T3" s="168" t="s">
        <v>157</v>
      </c>
      <c r="U3" s="168" t="s">
        <v>157</v>
      </c>
      <c r="V3" s="168" t="s">
        <v>157</v>
      </c>
      <c r="W3" s="168" t="s">
        <v>157</v>
      </c>
      <c r="X3" s="168" t="s">
        <v>157</v>
      </c>
      <c r="Y3" s="168" t="s">
        <v>157</v>
      </c>
      <c r="Z3" s="168" t="s">
        <v>157</v>
      </c>
      <c r="AA3" s="168" t="s">
        <v>157</v>
      </c>
    </row>
    <row r="4" spans="1:27" ht="24" x14ac:dyDescent="0.25">
      <c r="A4" s="167" t="s">
        <v>162</v>
      </c>
      <c r="B4" s="167" t="s">
        <v>163</v>
      </c>
      <c r="C4" s="167" t="s">
        <v>164</v>
      </c>
      <c r="D4" s="167" t="s">
        <v>0</v>
      </c>
      <c r="E4" s="167" t="s">
        <v>165</v>
      </c>
      <c r="F4" s="167" t="s">
        <v>166</v>
      </c>
      <c r="G4" s="167" t="s">
        <v>167</v>
      </c>
      <c r="H4" s="167" t="s">
        <v>168</v>
      </c>
      <c r="I4" s="167" t="s">
        <v>169</v>
      </c>
      <c r="J4" s="167" t="s">
        <v>170</v>
      </c>
      <c r="K4" s="167" t="s">
        <v>171</v>
      </c>
      <c r="L4" s="167" t="s">
        <v>172</v>
      </c>
      <c r="M4" s="167" t="s">
        <v>173</v>
      </c>
      <c r="N4" s="167" t="s">
        <v>174</v>
      </c>
      <c r="O4" s="167" t="s">
        <v>175</v>
      </c>
      <c r="P4" s="167" t="s">
        <v>176</v>
      </c>
      <c r="Q4" s="167" t="s">
        <v>177</v>
      </c>
      <c r="R4" s="167" t="s">
        <v>178</v>
      </c>
      <c r="S4" s="167" t="s">
        <v>179</v>
      </c>
      <c r="T4" s="167" t="s">
        <v>180</v>
      </c>
      <c r="U4" s="167" t="s">
        <v>181</v>
      </c>
      <c r="V4" s="167" t="s">
        <v>182</v>
      </c>
      <c r="W4" s="167" t="s">
        <v>183</v>
      </c>
      <c r="X4" s="167" t="s">
        <v>184</v>
      </c>
      <c r="Y4" s="167" t="s">
        <v>185</v>
      </c>
      <c r="Z4" s="167" t="s">
        <v>186</v>
      </c>
      <c r="AA4" s="167" t="s">
        <v>187</v>
      </c>
    </row>
    <row r="5" spans="1:27" ht="56.25" hidden="1" x14ac:dyDescent="0.25">
      <c r="A5" s="169" t="s">
        <v>188</v>
      </c>
      <c r="B5" s="170" t="s">
        <v>189</v>
      </c>
      <c r="C5" s="171" t="s">
        <v>190</v>
      </c>
      <c r="D5" s="169" t="s">
        <v>191</v>
      </c>
      <c r="E5" s="169" t="s">
        <v>192</v>
      </c>
      <c r="F5" s="169" t="s">
        <v>192</v>
      </c>
      <c r="G5" s="169" t="s">
        <v>192</v>
      </c>
      <c r="H5" s="169" t="s">
        <v>193</v>
      </c>
      <c r="I5" s="169" t="s">
        <v>193</v>
      </c>
      <c r="J5" s="169"/>
      <c r="K5" s="169"/>
      <c r="L5" s="169"/>
      <c r="M5" s="169" t="s">
        <v>194</v>
      </c>
      <c r="N5" s="169" t="s">
        <v>195</v>
      </c>
      <c r="O5" s="169" t="s">
        <v>196</v>
      </c>
      <c r="P5" s="170" t="s">
        <v>197</v>
      </c>
      <c r="Q5" s="172">
        <v>34567780286</v>
      </c>
      <c r="R5" s="172">
        <v>0</v>
      </c>
      <c r="S5" s="172">
        <v>135343216</v>
      </c>
      <c r="T5" s="172">
        <v>34432437070</v>
      </c>
      <c r="U5" s="172">
        <v>0</v>
      </c>
      <c r="V5" s="172">
        <v>34432437070</v>
      </c>
      <c r="W5" s="172">
        <v>0</v>
      </c>
      <c r="X5" s="172">
        <v>23571071331</v>
      </c>
      <c r="Y5" s="172">
        <v>23571071331</v>
      </c>
      <c r="Z5" s="172">
        <v>23571071331</v>
      </c>
      <c r="AA5" s="172">
        <v>23571071331</v>
      </c>
    </row>
    <row r="6" spans="1:27" ht="56.25" hidden="1" x14ac:dyDescent="0.25">
      <c r="A6" s="169" t="s">
        <v>188</v>
      </c>
      <c r="B6" s="170" t="s">
        <v>189</v>
      </c>
      <c r="C6" s="171" t="s">
        <v>198</v>
      </c>
      <c r="D6" s="169" t="s">
        <v>191</v>
      </c>
      <c r="E6" s="169" t="s">
        <v>192</v>
      </c>
      <c r="F6" s="169" t="s">
        <v>192</v>
      </c>
      <c r="G6" s="169" t="s">
        <v>192</v>
      </c>
      <c r="H6" s="169" t="s">
        <v>193</v>
      </c>
      <c r="I6" s="169" t="s">
        <v>199</v>
      </c>
      <c r="J6" s="169"/>
      <c r="K6" s="169"/>
      <c r="L6" s="169"/>
      <c r="M6" s="169" t="s">
        <v>194</v>
      </c>
      <c r="N6" s="169" t="s">
        <v>195</v>
      </c>
      <c r="O6" s="169" t="s">
        <v>196</v>
      </c>
      <c r="P6" s="170" t="s">
        <v>200</v>
      </c>
      <c r="Q6" s="172">
        <v>1434747084</v>
      </c>
      <c r="R6" s="172">
        <v>0</v>
      </c>
      <c r="S6" s="172">
        <v>150320083</v>
      </c>
      <c r="T6" s="172">
        <v>1284427001</v>
      </c>
      <c r="U6" s="172">
        <v>0</v>
      </c>
      <c r="V6" s="172">
        <v>1284427001</v>
      </c>
      <c r="W6" s="172">
        <v>0</v>
      </c>
      <c r="X6" s="172">
        <v>518204114</v>
      </c>
      <c r="Y6" s="172">
        <v>518204114</v>
      </c>
      <c r="Z6" s="172">
        <v>518204114</v>
      </c>
      <c r="AA6" s="172">
        <v>518204114</v>
      </c>
    </row>
    <row r="7" spans="1:27" ht="56.25" hidden="1" x14ac:dyDescent="0.25">
      <c r="A7" s="169" t="s">
        <v>188</v>
      </c>
      <c r="B7" s="170" t="s">
        <v>189</v>
      </c>
      <c r="C7" s="171" t="s">
        <v>201</v>
      </c>
      <c r="D7" s="169" t="s">
        <v>191</v>
      </c>
      <c r="E7" s="169" t="s">
        <v>192</v>
      </c>
      <c r="F7" s="169" t="s">
        <v>192</v>
      </c>
      <c r="G7" s="169" t="s">
        <v>192</v>
      </c>
      <c r="H7" s="169" t="s">
        <v>193</v>
      </c>
      <c r="I7" s="169" t="s">
        <v>202</v>
      </c>
      <c r="J7" s="169"/>
      <c r="K7" s="169"/>
      <c r="L7" s="169"/>
      <c r="M7" s="169" t="s">
        <v>194</v>
      </c>
      <c r="N7" s="169" t="s">
        <v>195</v>
      </c>
      <c r="O7" s="169" t="s">
        <v>196</v>
      </c>
      <c r="P7" s="170" t="s">
        <v>203</v>
      </c>
      <c r="Q7" s="172">
        <v>1628275869</v>
      </c>
      <c r="R7" s="172">
        <v>110000000</v>
      </c>
      <c r="S7" s="172">
        <v>5653007</v>
      </c>
      <c r="T7" s="172">
        <v>1732622862</v>
      </c>
      <c r="U7" s="172">
        <v>0</v>
      </c>
      <c r="V7" s="172">
        <v>1732622862</v>
      </c>
      <c r="W7" s="172">
        <v>0</v>
      </c>
      <c r="X7" s="172">
        <v>1659247838</v>
      </c>
      <c r="Y7" s="172">
        <v>1659247838</v>
      </c>
      <c r="Z7" s="172">
        <v>1659247838</v>
      </c>
      <c r="AA7" s="172">
        <v>1659247838</v>
      </c>
    </row>
    <row r="8" spans="1:27" ht="56.25" hidden="1" x14ac:dyDescent="0.25">
      <c r="A8" s="169" t="s">
        <v>188</v>
      </c>
      <c r="B8" s="170" t="s">
        <v>189</v>
      </c>
      <c r="C8" s="171" t="s">
        <v>204</v>
      </c>
      <c r="D8" s="169" t="s">
        <v>191</v>
      </c>
      <c r="E8" s="169" t="s">
        <v>192</v>
      </c>
      <c r="F8" s="169" t="s">
        <v>192</v>
      </c>
      <c r="G8" s="169" t="s">
        <v>192</v>
      </c>
      <c r="H8" s="169" t="s">
        <v>193</v>
      </c>
      <c r="I8" s="169" t="s">
        <v>205</v>
      </c>
      <c r="J8" s="169"/>
      <c r="K8" s="169"/>
      <c r="L8" s="169"/>
      <c r="M8" s="169" t="s">
        <v>194</v>
      </c>
      <c r="N8" s="169" t="s">
        <v>195</v>
      </c>
      <c r="O8" s="169" t="s">
        <v>196</v>
      </c>
      <c r="P8" s="170" t="s">
        <v>206</v>
      </c>
      <c r="Q8" s="172">
        <v>1107491279</v>
      </c>
      <c r="R8" s="172">
        <v>0</v>
      </c>
      <c r="S8" s="172">
        <v>3217700</v>
      </c>
      <c r="T8" s="172">
        <v>1104273579</v>
      </c>
      <c r="U8" s="172">
        <v>0</v>
      </c>
      <c r="V8" s="172">
        <v>1104273579</v>
      </c>
      <c r="W8" s="172">
        <v>0</v>
      </c>
      <c r="X8" s="172">
        <v>602074118</v>
      </c>
      <c r="Y8" s="172">
        <v>602074118</v>
      </c>
      <c r="Z8" s="172">
        <v>602074118</v>
      </c>
      <c r="AA8" s="172">
        <v>602074118</v>
      </c>
    </row>
    <row r="9" spans="1:27" ht="56.25" hidden="1" x14ac:dyDescent="0.25">
      <c r="A9" s="169" t="s">
        <v>188</v>
      </c>
      <c r="B9" s="170" t="s">
        <v>189</v>
      </c>
      <c r="C9" s="171" t="s">
        <v>207</v>
      </c>
      <c r="D9" s="169" t="s">
        <v>191</v>
      </c>
      <c r="E9" s="169" t="s">
        <v>192</v>
      </c>
      <c r="F9" s="169" t="s">
        <v>192</v>
      </c>
      <c r="G9" s="169" t="s">
        <v>192</v>
      </c>
      <c r="H9" s="169" t="s">
        <v>193</v>
      </c>
      <c r="I9" s="169" t="s">
        <v>208</v>
      </c>
      <c r="J9" s="169"/>
      <c r="K9" s="169"/>
      <c r="L9" s="169"/>
      <c r="M9" s="169" t="s">
        <v>194</v>
      </c>
      <c r="N9" s="169" t="s">
        <v>195</v>
      </c>
      <c r="O9" s="169" t="s">
        <v>196</v>
      </c>
      <c r="P9" s="170" t="s">
        <v>209</v>
      </c>
      <c r="Q9" s="172">
        <v>3533584785</v>
      </c>
      <c r="R9" s="172">
        <v>0</v>
      </c>
      <c r="S9" s="172">
        <v>11413847</v>
      </c>
      <c r="T9" s="172">
        <v>3522170938</v>
      </c>
      <c r="U9" s="172">
        <v>0</v>
      </c>
      <c r="V9" s="172">
        <v>3522170938</v>
      </c>
      <c r="W9" s="172">
        <v>0</v>
      </c>
      <c r="X9" s="172">
        <v>55622228</v>
      </c>
      <c r="Y9" s="172">
        <v>55622228</v>
      </c>
      <c r="Z9" s="172">
        <v>55622228</v>
      </c>
      <c r="AA9" s="172">
        <v>55622228</v>
      </c>
    </row>
    <row r="10" spans="1:27" ht="56.25" hidden="1" x14ac:dyDescent="0.25">
      <c r="A10" s="169" t="s">
        <v>188</v>
      </c>
      <c r="B10" s="170" t="s">
        <v>189</v>
      </c>
      <c r="C10" s="171" t="s">
        <v>210</v>
      </c>
      <c r="D10" s="169" t="s">
        <v>191</v>
      </c>
      <c r="E10" s="169" t="s">
        <v>192</v>
      </c>
      <c r="F10" s="169" t="s">
        <v>192</v>
      </c>
      <c r="G10" s="169" t="s">
        <v>192</v>
      </c>
      <c r="H10" s="169" t="s">
        <v>193</v>
      </c>
      <c r="I10" s="169" t="s">
        <v>211</v>
      </c>
      <c r="J10" s="169"/>
      <c r="K10" s="169"/>
      <c r="L10" s="169"/>
      <c r="M10" s="169" t="s">
        <v>194</v>
      </c>
      <c r="N10" s="169" t="s">
        <v>195</v>
      </c>
      <c r="O10" s="169" t="s">
        <v>196</v>
      </c>
      <c r="P10" s="170" t="s">
        <v>212</v>
      </c>
      <c r="Q10" s="172">
        <v>1696120697</v>
      </c>
      <c r="R10" s="172">
        <v>0</v>
      </c>
      <c r="S10" s="172">
        <v>5679894</v>
      </c>
      <c r="T10" s="172">
        <v>1690440803</v>
      </c>
      <c r="U10" s="172">
        <v>0</v>
      </c>
      <c r="V10" s="172">
        <v>1690440803</v>
      </c>
      <c r="W10" s="172">
        <v>0</v>
      </c>
      <c r="X10" s="172">
        <v>1205415366</v>
      </c>
      <c r="Y10" s="172">
        <v>1205415366</v>
      </c>
      <c r="Z10" s="172">
        <v>1205415366</v>
      </c>
      <c r="AA10" s="172">
        <v>1205415366</v>
      </c>
    </row>
    <row r="11" spans="1:27" ht="56.25" hidden="1" x14ac:dyDescent="0.25">
      <c r="A11" s="169" t="s">
        <v>188</v>
      </c>
      <c r="B11" s="170" t="s">
        <v>189</v>
      </c>
      <c r="C11" s="171" t="s">
        <v>213</v>
      </c>
      <c r="D11" s="169" t="s">
        <v>191</v>
      </c>
      <c r="E11" s="169" t="s">
        <v>192</v>
      </c>
      <c r="F11" s="169" t="s">
        <v>192</v>
      </c>
      <c r="G11" s="169" t="s">
        <v>214</v>
      </c>
      <c r="H11" s="169" t="s">
        <v>193</v>
      </c>
      <c r="I11" s="169"/>
      <c r="J11" s="169"/>
      <c r="K11" s="169"/>
      <c r="L11" s="169"/>
      <c r="M11" s="169" t="s">
        <v>194</v>
      </c>
      <c r="N11" s="169" t="s">
        <v>195</v>
      </c>
      <c r="O11" s="169" t="s">
        <v>196</v>
      </c>
      <c r="P11" s="170" t="s">
        <v>215</v>
      </c>
      <c r="Q11" s="172">
        <v>4733114700</v>
      </c>
      <c r="R11" s="172">
        <v>0</v>
      </c>
      <c r="S11" s="172">
        <v>21802942</v>
      </c>
      <c r="T11" s="172">
        <v>4711311758</v>
      </c>
      <c r="U11" s="172">
        <v>0</v>
      </c>
      <c r="V11" s="172">
        <v>4711311758</v>
      </c>
      <c r="W11" s="172">
        <v>0</v>
      </c>
      <c r="X11" s="172">
        <v>3199486453</v>
      </c>
      <c r="Y11" s="172">
        <v>3199486453</v>
      </c>
      <c r="Z11" s="172">
        <v>3199486453</v>
      </c>
      <c r="AA11" s="172">
        <v>3199486453</v>
      </c>
    </row>
    <row r="12" spans="1:27" ht="56.25" hidden="1" x14ac:dyDescent="0.25">
      <c r="A12" s="169" t="s">
        <v>188</v>
      </c>
      <c r="B12" s="170" t="s">
        <v>189</v>
      </c>
      <c r="C12" s="171" t="s">
        <v>216</v>
      </c>
      <c r="D12" s="169" t="s">
        <v>191</v>
      </c>
      <c r="E12" s="169" t="s">
        <v>192</v>
      </c>
      <c r="F12" s="169" t="s">
        <v>192</v>
      </c>
      <c r="G12" s="169" t="s">
        <v>214</v>
      </c>
      <c r="H12" s="169" t="s">
        <v>217</v>
      </c>
      <c r="I12" s="169"/>
      <c r="J12" s="169"/>
      <c r="K12" s="169"/>
      <c r="L12" s="169"/>
      <c r="M12" s="169" t="s">
        <v>194</v>
      </c>
      <c r="N12" s="169" t="s">
        <v>195</v>
      </c>
      <c r="O12" s="169" t="s">
        <v>196</v>
      </c>
      <c r="P12" s="170" t="s">
        <v>218</v>
      </c>
      <c r="Q12" s="172">
        <v>3354081500</v>
      </c>
      <c r="R12" s="172">
        <v>0</v>
      </c>
      <c r="S12" s="172">
        <v>15608800</v>
      </c>
      <c r="T12" s="172">
        <v>3338472700</v>
      </c>
      <c r="U12" s="172">
        <v>0</v>
      </c>
      <c r="V12" s="172">
        <v>3338472700</v>
      </c>
      <c r="W12" s="172">
        <v>0</v>
      </c>
      <c r="X12" s="172">
        <v>2266403697</v>
      </c>
      <c r="Y12" s="172">
        <v>2266403697</v>
      </c>
      <c r="Z12" s="172">
        <v>2266403697</v>
      </c>
      <c r="AA12" s="172">
        <v>2266403697</v>
      </c>
    </row>
    <row r="13" spans="1:27" ht="56.25" hidden="1" x14ac:dyDescent="0.25">
      <c r="A13" s="169" t="s">
        <v>188</v>
      </c>
      <c r="B13" s="170" t="s">
        <v>189</v>
      </c>
      <c r="C13" s="171" t="s">
        <v>219</v>
      </c>
      <c r="D13" s="169" t="s">
        <v>191</v>
      </c>
      <c r="E13" s="169" t="s">
        <v>192</v>
      </c>
      <c r="F13" s="169" t="s">
        <v>192</v>
      </c>
      <c r="G13" s="169" t="s">
        <v>214</v>
      </c>
      <c r="H13" s="169" t="s">
        <v>199</v>
      </c>
      <c r="I13" s="169"/>
      <c r="J13" s="169"/>
      <c r="K13" s="169"/>
      <c r="L13" s="169"/>
      <c r="M13" s="169" t="s">
        <v>194</v>
      </c>
      <c r="N13" s="169" t="s">
        <v>195</v>
      </c>
      <c r="O13" s="169" t="s">
        <v>196</v>
      </c>
      <c r="P13" s="170" t="s">
        <v>220</v>
      </c>
      <c r="Q13" s="172">
        <v>3848751440</v>
      </c>
      <c r="R13" s="172">
        <v>0</v>
      </c>
      <c r="S13" s="172">
        <v>14882553</v>
      </c>
      <c r="T13" s="172">
        <v>3833868887</v>
      </c>
      <c r="U13" s="172">
        <v>0</v>
      </c>
      <c r="V13" s="172">
        <v>3833868887</v>
      </c>
      <c r="W13" s="172">
        <v>0</v>
      </c>
      <c r="X13" s="172">
        <v>2442187977</v>
      </c>
      <c r="Y13" s="172">
        <v>2442187977</v>
      </c>
      <c r="Z13" s="172">
        <v>2442187977</v>
      </c>
      <c r="AA13" s="172">
        <v>2442187977</v>
      </c>
    </row>
    <row r="14" spans="1:27" ht="56.25" hidden="1" x14ac:dyDescent="0.25">
      <c r="A14" s="169" t="s">
        <v>188</v>
      </c>
      <c r="B14" s="170" t="s">
        <v>189</v>
      </c>
      <c r="C14" s="171" t="s">
        <v>221</v>
      </c>
      <c r="D14" s="169" t="s">
        <v>191</v>
      </c>
      <c r="E14" s="169" t="s">
        <v>192</v>
      </c>
      <c r="F14" s="169" t="s">
        <v>192</v>
      </c>
      <c r="G14" s="169" t="s">
        <v>214</v>
      </c>
      <c r="H14" s="169" t="s">
        <v>222</v>
      </c>
      <c r="I14" s="169"/>
      <c r="J14" s="169"/>
      <c r="K14" s="169"/>
      <c r="L14" s="169"/>
      <c r="M14" s="169" t="s">
        <v>194</v>
      </c>
      <c r="N14" s="169" t="s">
        <v>195</v>
      </c>
      <c r="O14" s="169" t="s">
        <v>196</v>
      </c>
      <c r="P14" s="170" t="s">
        <v>223</v>
      </c>
      <c r="Q14" s="172">
        <v>1720476560</v>
      </c>
      <c r="R14" s="172">
        <v>0</v>
      </c>
      <c r="S14" s="172">
        <v>7799000</v>
      </c>
      <c r="T14" s="172">
        <v>1712677560</v>
      </c>
      <c r="U14" s="172">
        <v>0</v>
      </c>
      <c r="V14" s="172">
        <v>1712677560</v>
      </c>
      <c r="W14" s="172">
        <v>0</v>
      </c>
      <c r="X14" s="172">
        <v>1172014000</v>
      </c>
      <c r="Y14" s="172">
        <v>1172014000</v>
      </c>
      <c r="Z14" s="172">
        <v>1172014000</v>
      </c>
      <c r="AA14" s="172">
        <v>1172014000</v>
      </c>
    </row>
    <row r="15" spans="1:27" ht="56.25" hidden="1" x14ac:dyDescent="0.25">
      <c r="A15" s="169" t="s">
        <v>188</v>
      </c>
      <c r="B15" s="170" t="s">
        <v>189</v>
      </c>
      <c r="C15" s="171" t="s">
        <v>224</v>
      </c>
      <c r="D15" s="169" t="s">
        <v>191</v>
      </c>
      <c r="E15" s="169" t="s">
        <v>192</v>
      </c>
      <c r="F15" s="169" t="s">
        <v>192</v>
      </c>
      <c r="G15" s="169" t="s">
        <v>214</v>
      </c>
      <c r="H15" s="169" t="s">
        <v>225</v>
      </c>
      <c r="I15" s="169"/>
      <c r="J15" s="169"/>
      <c r="K15" s="169"/>
      <c r="L15" s="169"/>
      <c r="M15" s="169" t="s">
        <v>194</v>
      </c>
      <c r="N15" s="169" t="s">
        <v>195</v>
      </c>
      <c r="O15" s="169" t="s">
        <v>196</v>
      </c>
      <c r="P15" s="170" t="s">
        <v>226</v>
      </c>
      <c r="Q15" s="172">
        <v>1639569500</v>
      </c>
      <c r="R15" s="172">
        <v>0</v>
      </c>
      <c r="S15" s="172">
        <v>12781400</v>
      </c>
      <c r="T15" s="172">
        <v>1626788100</v>
      </c>
      <c r="U15" s="172">
        <v>0</v>
      </c>
      <c r="V15" s="172">
        <v>1626788100</v>
      </c>
      <c r="W15" s="172">
        <v>0</v>
      </c>
      <c r="X15" s="172">
        <v>1086114300</v>
      </c>
      <c r="Y15" s="172">
        <v>1086114300</v>
      </c>
      <c r="Z15" s="172">
        <v>1086114300</v>
      </c>
      <c r="AA15" s="172">
        <v>1086114300</v>
      </c>
    </row>
    <row r="16" spans="1:27" ht="56.25" hidden="1" x14ac:dyDescent="0.25">
      <c r="A16" s="169" t="s">
        <v>188</v>
      </c>
      <c r="B16" s="170" t="s">
        <v>189</v>
      </c>
      <c r="C16" s="171" t="s">
        <v>227</v>
      </c>
      <c r="D16" s="169" t="s">
        <v>191</v>
      </c>
      <c r="E16" s="169" t="s">
        <v>192</v>
      </c>
      <c r="F16" s="169" t="s">
        <v>192</v>
      </c>
      <c r="G16" s="169" t="s">
        <v>214</v>
      </c>
      <c r="H16" s="169" t="s">
        <v>202</v>
      </c>
      <c r="I16" s="169"/>
      <c r="J16" s="169"/>
      <c r="K16" s="169"/>
      <c r="L16" s="169"/>
      <c r="M16" s="169" t="s">
        <v>194</v>
      </c>
      <c r="N16" s="169" t="s">
        <v>195</v>
      </c>
      <c r="O16" s="169" t="s">
        <v>196</v>
      </c>
      <c r="P16" s="170" t="s">
        <v>228</v>
      </c>
      <c r="Q16" s="172">
        <v>1282201900</v>
      </c>
      <c r="R16" s="172">
        <v>0</v>
      </c>
      <c r="S16" s="172">
        <v>5849500</v>
      </c>
      <c r="T16" s="172">
        <v>1276352400</v>
      </c>
      <c r="U16" s="172">
        <v>0</v>
      </c>
      <c r="V16" s="172">
        <v>1276352400</v>
      </c>
      <c r="W16" s="172">
        <v>0</v>
      </c>
      <c r="X16" s="172">
        <v>878989100</v>
      </c>
      <c r="Y16" s="172">
        <v>878989100</v>
      </c>
      <c r="Z16" s="172">
        <v>878989100</v>
      </c>
      <c r="AA16" s="172">
        <v>878989100</v>
      </c>
    </row>
    <row r="17" spans="1:27" ht="56.25" hidden="1" x14ac:dyDescent="0.25">
      <c r="A17" s="169" t="s">
        <v>188</v>
      </c>
      <c r="B17" s="170" t="s">
        <v>189</v>
      </c>
      <c r="C17" s="171" t="s">
        <v>229</v>
      </c>
      <c r="D17" s="169" t="s">
        <v>191</v>
      </c>
      <c r="E17" s="169" t="s">
        <v>192</v>
      </c>
      <c r="F17" s="169" t="s">
        <v>192</v>
      </c>
      <c r="G17" s="169" t="s">
        <v>214</v>
      </c>
      <c r="H17" s="169" t="s">
        <v>205</v>
      </c>
      <c r="I17" s="169"/>
      <c r="J17" s="169"/>
      <c r="K17" s="169"/>
      <c r="L17" s="169"/>
      <c r="M17" s="169" t="s">
        <v>194</v>
      </c>
      <c r="N17" s="169" t="s">
        <v>195</v>
      </c>
      <c r="O17" s="169" t="s">
        <v>196</v>
      </c>
      <c r="P17" s="170" t="s">
        <v>230</v>
      </c>
      <c r="Q17" s="172">
        <v>213701400</v>
      </c>
      <c r="R17" s="172">
        <v>0</v>
      </c>
      <c r="S17" s="172">
        <v>976200</v>
      </c>
      <c r="T17" s="172">
        <v>212725200</v>
      </c>
      <c r="U17" s="172">
        <v>0</v>
      </c>
      <c r="V17" s="172">
        <v>212725200</v>
      </c>
      <c r="W17" s="172">
        <v>0</v>
      </c>
      <c r="X17" s="172">
        <v>146721000</v>
      </c>
      <c r="Y17" s="172">
        <v>146721000</v>
      </c>
      <c r="Z17" s="172">
        <v>146721000</v>
      </c>
      <c r="AA17" s="172">
        <v>146721000</v>
      </c>
    </row>
    <row r="18" spans="1:27" ht="56.25" hidden="1" x14ac:dyDescent="0.25">
      <c r="A18" s="169" t="s">
        <v>188</v>
      </c>
      <c r="B18" s="170" t="s">
        <v>189</v>
      </c>
      <c r="C18" s="171" t="s">
        <v>231</v>
      </c>
      <c r="D18" s="169" t="s">
        <v>191</v>
      </c>
      <c r="E18" s="169" t="s">
        <v>192</v>
      </c>
      <c r="F18" s="169" t="s">
        <v>192</v>
      </c>
      <c r="G18" s="169" t="s">
        <v>214</v>
      </c>
      <c r="H18" s="169" t="s">
        <v>232</v>
      </c>
      <c r="I18" s="169"/>
      <c r="J18" s="169"/>
      <c r="K18" s="169"/>
      <c r="L18" s="169"/>
      <c r="M18" s="169" t="s">
        <v>194</v>
      </c>
      <c r="N18" s="169" t="s">
        <v>195</v>
      </c>
      <c r="O18" s="169" t="s">
        <v>196</v>
      </c>
      <c r="P18" s="170" t="s">
        <v>233</v>
      </c>
      <c r="Q18" s="172">
        <v>213701400</v>
      </c>
      <c r="R18" s="172">
        <v>0</v>
      </c>
      <c r="S18" s="172">
        <v>976200</v>
      </c>
      <c r="T18" s="172">
        <v>212725200</v>
      </c>
      <c r="U18" s="172">
        <v>0</v>
      </c>
      <c r="V18" s="172">
        <v>212725200</v>
      </c>
      <c r="W18" s="172">
        <v>0</v>
      </c>
      <c r="X18" s="172">
        <v>146721000</v>
      </c>
      <c r="Y18" s="172">
        <v>146721000</v>
      </c>
      <c r="Z18" s="172">
        <v>146721000</v>
      </c>
      <c r="AA18" s="172">
        <v>146721000</v>
      </c>
    </row>
    <row r="19" spans="1:27" ht="56.25" hidden="1" x14ac:dyDescent="0.25">
      <c r="A19" s="169" t="s">
        <v>188</v>
      </c>
      <c r="B19" s="170" t="s">
        <v>189</v>
      </c>
      <c r="C19" s="171" t="s">
        <v>234</v>
      </c>
      <c r="D19" s="169" t="s">
        <v>191</v>
      </c>
      <c r="E19" s="169" t="s">
        <v>192</v>
      </c>
      <c r="F19" s="169" t="s">
        <v>192</v>
      </c>
      <c r="G19" s="169" t="s">
        <v>214</v>
      </c>
      <c r="H19" s="169" t="s">
        <v>208</v>
      </c>
      <c r="I19" s="169"/>
      <c r="J19" s="169"/>
      <c r="K19" s="169"/>
      <c r="L19" s="169"/>
      <c r="M19" s="169" t="s">
        <v>194</v>
      </c>
      <c r="N19" s="169" t="s">
        <v>195</v>
      </c>
      <c r="O19" s="169" t="s">
        <v>196</v>
      </c>
      <c r="P19" s="170" t="s">
        <v>235</v>
      </c>
      <c r="Q19" s="172">
        <v>427401600</v>
      </c>
      <c r="R19" s="172">
        <v>0</v>
      </c>
      <c r="S19" s="172">
        <v>1950700</v>
      </c>
      <c r="T19" s="172">
        <v>425450900</v>
      </c>
      <c r="U19" s="172">
        <v>0</v>
      </c>
      <c r="V19" s="172">
        <v>425450900</v>
      </c>
      <c r="W19" s="172">
        <v>0</v>
      </c>
      <c r="X19" s="172">
        <v>293175100</v>
      </c>
      <c r="Y19" s="172">
        <v>293175100</v>
      </c>
      <c r="Z19" s="172">
        <v>293175100</v>
      </c>
      <c r="AA19" s="172">
        <v>293175100</v>
      </c>
    </row>
    <row r="20" spans="1:27" ht="56.25" hidden="1" x14ac:dyDescent="0.25">
      <c r="A20" s="169" t="s">
        <v>188</v>
      </c>
      <c r="B20" s="170" t="s">
        <v>189</v>
      </c>
      <c r="C20" s="171" t="s">
        <v>236</v>
      </c>
      <c r="D20" s="169" t="s">
        <v>191</v>
      </c>
      <c r="E20" s="169" t="s">
        <v>192</v>
      </c>
      <c r="F20" s="169" t="s">
        <v>192</v>
      </c>
      <c r="G20" s="169" t="s">
        <v>237</v>
      </c>
      <c r="H20" s="169" t="s">
        <v>193</v>
      </c>
      <c r="I20" s="169" t="s">
        <v>193</v>
      </c>
      <c r="J20" s="169"/>
      <c r="K20" s="169"/>
      <c r="L20" s="169"/>
      <c r="M20" s="169" t="s">
        <v>194</v>
      </c>
      <c r="N20" s="169" t="s">
        <v>195</v>
      </c>
      <c r="O20" s="169" t="s">
        <v>196</v>
      </c>
      <c r="P20" s="170" t="s">
        <v>238</v>
      </c>
      <c r="Q20" s="172">
        <v>2035037093</v>
      </c>
      <c r="R20" s="172">
        <v>0</v>
      </c>
      <c r="S20" s="172">
        <v>0</v>
      </c>
      <c r="T20" s="172">
        <v>2035037093</v>
      </c>
      <c r="U20" s="172">
        <v>0</v>
      </c>
      <c r="V20" s="172">
        <v>2035037093</v>
      </c>
      <c r="W20" s="172">
        <v>0</v>
      </c>
      <c r="X20" s="172">
        <v>1533280779</v>
      </c>
      <c r="Y20" s="172">
        <v>1533280779</v>
      </c>
      <c r="Z20" s="172">
        <v>1533280779</v>
      </c>
      <c r="AA20" s="172">
        <v>1533280779</v>
      </c>
    </row>
    <row r="21" spans="1:27" ht="56.25" hidden="1" x14ac:dyDescent="0.25">
      <c r="A21" s="169" t="s">
        <v>188</v>
      </c>
      <c r="B21" s="170" t="s">
        <v>189</v>
      </c>
      <c r="C21" s="171" t="s">
        <v>239</v>
      </c>
      <c r="D21" s="169" t="s">
        <v>191</v>
      </c>
      <c r="E21" s="169" t="s">
        <v>192</v>
      </c>
      <c r="F21" s="169" t="s">
        <v>192</v>
      </c>
      <c r="G21" s="169" t="s">
        <v>237</v>
      </c>
      <c r="H21" s="169" t="s">
        <v>193</v>
      </c>
      <c r="I21" s="169" t="s">
        <v>217</v>
      </c>
      <c r="J21" s="169"/>
      <c r="K21" s="169"/>
      <c r="L21" s="169"/>
      <c r="M21" s="169" t="s">
        <v>194</v>
      </c>
      <c r="N21" s="169" t="s">
        <v>195</v>
      </c>
      <c r="O21" s="169" t="s">
        <v>196</v>
      </c>
      <c r="P21" s="170" t="s">
        <v>240</v>
      </c>
      <c r="Q21" s="172">
        <v>350000000</v>
      </c>
      <c r="R21" s="172">
        <v>0</v>
      </c>
      <c r="S21" s="172">
        <v>0</v>
      </c>
      <c r="T21" s="172">
        <v>350000000</v>
      </c>
      <c r="U21" s="172">
        <v>0</v>
      </c>
      <c r="V21" s="172">
        <v>350000000</v>
      </c>
      <c r="W21" s="172">
        <v>0</v>
      </c>
      <c r="X21" s="172">
        <v>175839673</v>
      </c>
      <c r="Y21" s="172">
        <v>175839673</v>
      </c>
      <c r="Z21" s="172">
        <v>175839673</v>
      </c>
      <c r="AA21" s="172">
        <v>175839673</v>
      </c>
    </row>
    <row r="22" spans="1:27" ht="56.25" hidden="1" x14ac:dyDescent="0.25">
      <c r="A22" s="169" t="s">
        <v>188</v>
      </c>
      <c r="B22" s="170" t="s">
        <v>189</v>
      </c>
      <c r="C22" s="171" t="s">
        <v>241</v>
      </c>
      <c r="D22" s="169" t="s">
        <v>191</v>
      </c>
      <c r="E22" s="169" t="s">
        <v>192</v>
      </c>
      <c r="F22" s="169" t="s">
        <v>192</v>
      </c>
      <c r="G22" s="169" t="s">
        <v>237</v>
      </c>
      <c r="H22" s="169" t="s">
        <v>193</v>
      </c>
      <c r="I22" s="169" t="s">
        <v>199</v>
      </c>
      <c r="J22" s="169"/>
      <c r="K22" s="169"/>
      <c r="L22" s="169"/>
      <c r="M22" s="169" t="s">
        <v>194</v>
      </c>
      <c r="N22" s="169" t="s">
        <v>195</v>
      </c>
      <c r="O22" s="169" t="s">
        <v>196</v>
      </c>
      <c r="P22" s="170" t="s">
        <v>242</v>
      </c>
      <c r="Q22" s="172">
        <v>203532885</v>
      </c>
      <c r="R22" s="172">
        <v>0</v>
      </c>
      <c r="S22" s="172">
        <v>0</v>
      </c>
      <c r="T22" s="172">
        <v>203532885</v>
      </c>
      <c r="U22" s="172">
        <v>0</v>
      </c>
      <c r="V22" s="172">
        <v>203532885</v>
      </c>
      <c r="W22" s="172">
        <v>0</v>
      </c>
      <c r="X22" s="172">
        <v>146616608</v>
      </c>
      <c r="Y22" s="172">
        <v>146616608</v>
      </c>
      <c r="Z22" s="172">
        <v>146616608</v>
      </c>
      <c r="AA22" s="172">
        <v>146616608</v>
      </c>
    </row>
    <row r="23" spans="1:27" ht="56.25" hidden="1" x14ac:dyDescent="0.25">
      <c r="A23" s="169" t="s">
        <v>188</v>
      </c>
      <c r="B23" s="170" t="s">
        <v>189</v>
      </c>
      <c r="C23" s="171" t="s">
        <v>243</v>
      </c>
      <c r="D23" s="169" t="s">
        <v>191</v>
      </c>
      <c r="E23" s="169" t="s">
        <v>192</v>
      </c>
      <c r="F23" s="169" t="s">
        <v>192</v>
      </c>
      <c r="G23" s="169" t="s">
        <v>237</v>
      </c>
      <c r="H23" s="169" t="s">
        <v>217</v>
      </c>
      <c r="I23" s="169"/>
      <c r="J23" s="169"/>
      <c r="K23" s="169"/>
      <c r="L23" s="169"/>
      <c r="M23" s="169" t="s">
        <v>194</v>
      </c>
      <c r="N23" s="169" t="s">
        <v>195</v>
      </c>
      <c r="O23" s="169" t="s">
        <v>196</v>
      </c>
      <c r="P23" s="170" t="s">
        <v>244</v>
      </c>
      <c r="Q23" s="172">
        <v>400000000</v>
      </c>
      <c r="R23" s="172">
        <v>0</v>
      </c>
      <c r="S23" s="172">
        <v>0</v>
      </c>
      <c r="T23" s="172">
        <v>400000000</v>
      </c>
      <c r="U23" s="172">
        <v>0</v>
      </c>
      <c r="V23" s="172">
        <v>400000000</v>
      </c>
      <c r="W23" s="172">
        <v>0</v>
      </c>
      <c r="X23" s="172">
        <v>299013029</v>
      </c>
      <c r="Y23" s="172">
        <v>299013029</v>
      </c>
      <c r="Z23" s="172">
        <v>299013029</v>
      </c>
      <c r="AA23" s="172">
        <v>299013029</v>
      </c>
    </row>
    <row r="24" spans="1:27" ht="56.25" hidden="1" x14ac:dyDescent="0.25">
      <c r="A24" s="169" t="s">
        <v>188</v>
      </c>
      <c r="B24" s="170" t="s">
        <v>189</v>
      </c>
      <c r="C24" s="171" t="s">
        <v>245</v>
      </c>
      <c r="D24" s="169" t="s">
        <v>191</v>
      </c>
      <c r="E24" s="169" t="s">
        <v>192</v>
      </c>
      <c r="F24" s="169" t="s">
        <v>192</v>
      </c>
      <c r="G24" s="169" t="s">
        <v>237</v>
      </c>
      <c r="H24" s="169" t="s">
        <v>246</v>
      </c>
      <c r="I24" s="169"/>
      <c r="J24" s="169"/>
      <c r="K24" s="169"/>
      <c r="L24" s="169"/>
      <c r="M24" s="169" t="s">
        <v>194</v>
      </c>
      <c r="N24" s="169" t="s">
        <v>195</v>
      </c>
      <c r="O24" s="169" t="s">
        <v>196</v>
      </c>
      <c r="P24" s="170" t="s">
        <v>247</v>
      </c>
      <c r="Q24" s="172">
        <v>450000000</v>
      </c>
      <c r="R24" s="172">
        <v>0</v>
      </c>
      <c r="S24" s="172">
        <v>0</v>
      </c>
      <c r="T24" s="172">
        <v>450000000</v>
      </c>
      <c r="U24" s="172">
        <v>0</v>
      </c>
      <c r="V24" s="172">
        <v>450000000</v>
      </c>
      <c r="W24" s="172">
        <v>0</v>
      </c>
      <c r="X24" s="172">
        <v>374599823</v>
      </c>
      <c r="Y24" s="172">
        <v>374599823</v>
      </c>
      <c r="Z24" s="172">
        <v>374599823</v>
      </c>
      <c r="AA24" s="172">
        <v>374599823</v>
      </c>
    </row>
    <row r="25" spans="1:27" ht="56.25" hidden="1" x14ac:dyDescent="0.25">
      <c r="A25" s="169" t="s">
        <v>188</v>
      </c>
      <c r="B25" s="170" t="s">
        <v>189</v>
      </c>
      <c r="C25" s="171" t="s">
        <v>248</v>
      </c>
      <c r="D25" s="169" t="s">
        <v>191</v>
      </c>
      <c r="E25" s="169" t="s">
        <v>192</v>
      </c>
      <c r="F25" s="169" t="s">
        <v>192</v>
      </c>
      <c r="G25" s="169" t="s">
        <v>237</v>
      </c>
      <c r="H25" s="169" t="s">
        <v>249</v>
      </c>
      <c r="I25" s="169"/>
      <c r="J25" s="169"/>
      <c r="K25" s="169"/>
      <c r="L25" s="169"/>
      <c r="M25" s="169" t="s">
        <v>194</v>
      </c>
      <c r="N25" s="169" t="s">
        <v>195</v>
      </c>
      <c r="O25" s="169" t="s">
        <v>196</v>
      </c>
      <c r="P25" s="170" t="s">
        <v>250</v>
      </c>
      <c r="Q25" s="172">
        <v>238430022</v>
      </c>
      <c r="R25" s="172">
        <v>0</v>
      </c>
      <c r="S25" s="172">
        <v>0</v>
      </c>
      <c r="T25" s="172">
        <v>238430022</v>
      </c>
      <c r="U25" s="172">
        <v>0</v>
      </c>
      <c r="V25" s="172">
        <v>238430022</v>
      </c>
      <c r="W25" s="172">
        <v>0</v>
      </c>
      <c r="X25" s="172">
        <v>129128466</v>
      </c>
      <c r="Y25" s="172">
        <v>129128466</v>
      </c>
      <c r="Z25" s="172">
        <v>129128466</v>
      </c>
      <c r="AA25" s="172">
        <v>129128466</v>
      </c>
    </row>
    <row r="26" spans="1:27" ht="56.25" hidden="1" x14ac:dyDescent="0.25">
      <c r="A26" s="169" t="s">
        <v>188</v>
      </c>
      <c r="B26" s="170" t="s">
        <v>189</v>
      </c>
      <c r="C26" s="171" t="s">
        <v>251</v>
      </c>
      <c r="D26" s="169" t="s">
        <v>191</v>
      </c>
      <c r="E26" s="169" t="s">
        <v>192</v>
      </c>
      <c r="F26" s="169" t="s">
        <v>214</v>
      </c>
      <c r="G26" s="169" t="s">
        <v>192</v>
      </c>
      <c r="H26" s="169" t="s">
        <v>193</v>
      </c>
      <c r="I26" s="169" t="s">
        <v>193</v>
      </c>
      <c r="J26" s="169"/>
      <c r="K26" s="169"/>
      <c r="L26" s="169"/>
      <c r="M26" s="169" t="s">
        <v>194</v>
      </c>
      <c r="N26" s="169" t="s">
        <v>195</v>
      </c>
      <c r="O26" s="169" t="s">
        <v>196</v>
      </c>
      <c r="P26" s="170" t="s">
        <v>197</v>
      </c>
      <c r="Q26" s="172">
        <v>163135256</v>
      </c>
      <c r="R26" s="172">
        <v>0</v>
      </c>
      <c r="S26" s="172">
        <v>0</v>
      </c>
      <c r="T26" s="172">
        <v>163135256</v>
      </c>
      <c r="U26" s="172">
        <v>0</v>
      </c>
      <c r="V26" s="172">
        <v>163135256</v>
      </c>
      <c r="W26" s="172">
        <v>0</v>
      </c>
      <c r="X26" s="172">
        <v>16771138</v>
      </c>
      <c r="Y26" s="172">
        <v>16771138</v>
      </c>
      <c r="Z26" s="172">
        <v>16771138</v>
      </c>
      <c r="AA26" s="172">
        <v>16771138</v>
      </c>
    </row>
    <row r="27" spans="1:27" ht="56.25" hidden="1" x14ac:dyDescent="0.25">
      <c r="A27" s="169" t="s">
        <v>188</v>
      </c>
      <c r="B27" s="170" t="s">
        <v>189</v>
      </c>
      <c r="C27" s="171" t="s">
        <v>252</v>
      </c>
      <c r="D27" s="169" t="s">
        <v>191</v>
      </c>
      <c r="E27" s="169" t="s">
        <v>192</v>
      </c>
      <c r="F27" s="169" t="s">
        <v>214</v>
      </c>
      <c r="G27" s="169" t="s">
        <v>192</v>
      </c>
      <c r="H27" s="169" t="s">
        <v>193</v>
      </c>
      <c r="I27" s="169" t="s">
        <v>202</v>
      </c>
      <c r="J27" s="169"/>
      <c r="K27" s="169"/>
      <c r="L27" s="169"/>
      <c r="M27" s="169" t="s">
        <v>194</v>
      </c>
      <c r="N27" s="169" t="s">
        <v>195</v>
      </c>
      <c r="O27" s="169" t="s">
        <v>196</v>
      </c>
      <c r="P27" s="170" t="s">
        <v>203</v>
      </c>
      <c r="Q27" s="172">
        <v>6875391</v>
      </c>
      <c r="R27" s="172">
        <v>0</v>
      </c>
      <c r="S27" s="172">
        <v>0</v>
      </c>
      <c r="T27" s="172">
        <v>6875391</v>
      </c>
      <c r="U27" s="172">
        <v>0</v>
      </c>
      <c r="V27" s="172">
        <v>6875391</v>
      </c>
      <c r="W27" s="172">
        <v>0</v>
      </c>
      <c r="X27" s="172">
        <v>0</v>
      </c>
      <c r="Y27" s="172">
        <v>0</v>
      </c>
      <c r="Z27" s="172">
        <v>0</v>
      </c>
      <c r="AA27" s="172">
        <v>0</v>
      </c>
    </row>
    <row r="28" spans="1:27" ht="56.25" hidden="1" x14ac:dyDescent="0.25">
      <c r="A28" s="169" t="s">
        <v>188</v>
      </c>
      <c r="B28" s="170" t="s">
        <v>189</v>
      </c>
      <c r="C28" s="171" t="s">
        <v>253</v>
      </c>
      <c r="D28" s="169" t="s">
        <v>191</v>
      </c>
      <c r="E28" s="169" t="s">
        <v>192</v>
      </c>
      <c r="F28" s="169" t="s">
        <v>214</v>
      </c>
      <c r="G28" s="169" t="s">
        <v>192</v>
      </c>
      <c r="H28" s="169" t="s">
        <v>193</v>
      </c>
      <c r="I28" s="169" t="s">
        <v>205</v>
      </c>
      <c r="J28" s="169"/>
      <c r="K28" s="169"/>
      <c r="L28" s="169"/>
      <c r="M28" s="169" t="s">
        <v>194</v>
      </c>
      <c r="N28" s="169" t="s">
        <v>195</v>
      </c>
      <c r="O28" s="169" t="s">
        <v>196</v>
      </c>
      <c r="P28" s="170" t="s">
        <v>206</v>
      </c>
      <c r="Q28" s="172">
        <v>4758112</v>
      </c>
      <c r="R28" s="172">
        <v>0</v>
      </c>
      <c r="S28" s="172">
        <v>0</v>
      </c>
      <c r="T28" s="172">
        <v>4758112</v>
      </c>
      <c r="U28" s="172">
        <v>0</v>
      </c>
      <c r="V28" s="172">
        <v>4758112</v>
      </c>
      <c r="W28" s="172">
        <v>0</v>
      </c>
      <c r="X28" s="172">
        <v>0</v>
      </c>
      <c r="Y28" s="172">
        <v>0</v>
      </c>
      <c r="Z28" s="172">
        <v>0</v>
      </c>
      <c r="AA28" s="172">
        <v>0</v>
      </c>
    </row>
    <row r="29" spans="1:27" ht="56.25" hidden="1" x14ac:dyDescent="0.25">
      <c r="A29" s="169" t="s">
        <v>188</v>
      </c>
      <c r="B29" s="170" t="s">
        <v>189</v>
      </c>
      <c r="C29" s="171" t="s">
        <v>254</v>
      </c>
      <c r="D29" s="169" t="s">
        <v>191</v>
      </c>
      <c r="E29" s="169" t="s">
        <v>192</v>
      </c>
      <c r="F29" s="169" t="s">
        <v>214</v>
      </c>
      <c r="G29" s="169" t="s">
        <v>192</v>
      </c>
      <c r="H29" s="169" t="s">
        <v>193</v>
      </c>
      <c r="I29" s="169" t="s">
        <v>208</v>
      </c>
      <c r="J29" s="169"/>
      <c r="K29" s="169"/>
      <c r="L29" s="169"/>
      <c r="M29" s="169" t="s">
        <v>194</v>
      </c>
      <c r="N29" s="169" t="s">
        <v>195</v>
      </c>
      <c r="O29" s="169" t="s">
        <v>196</v>
      </c>
      <c r="P29" s="170" t="s">
        <v>209</v>
      </c>
      <c r="Q29" s="172">
        <v>14206025</v>
      </c>
      <c r="R29" s="172">
        <v>0</v>
      </c>
      <c r="S29" s="172">
        <v>0</v>
      </c>
      <c r="T29" s="172">
        <v>14206025</v>
      </c>
      <c r="U29" s="172">
        <v>0</v>
      </c>
      <c r="V29" s="172">
        <v>14206025</v>
      </c>
      <c r="W29" s="172">
        <v>0</v>
      </c>
      <c r="X29" s="172">
        <v>0</v>
      </c>
      <c r="Y29" s="172">
        <v>0</v>
      </c>
      <c r="Z29" s="172">
        <v>0</v>
      </c>
      <c r="AA29" s="172">
        <v>0</v>
      </c>
    </row>
    <row r="30" spans="1:27" ht="56.25" hidden="1" x14ac:dyDescent="0.25">
      <c r="A30" s="169" t="s">
        <v>188</v>
      </c>
      <c r="B30" s="170" t="s">
        <v>189</v>
      </c>
      <c r="C30" s="171" t="s">
        <v>255</v>
      </c>
      <c r="D30" s="169" t="s">
        <v>191</v>
      </c>
      <c r="E30" s="169" t="s">
        <v>192</v>
      </c>
      <c r="F30" s="169" t="s">
        <v>214</v>
      </c>
      <c r="G30" s="169" t="s">
        <v>192</v>
      </c>
      <c r="H30" s="169" t="s">
        <v>193</v>
      </c>
      <c r="I30" s="169" t="s">
        <v>211</v>
      </c>
      <c r="J30" s="169"/>
      <c r="K30" s="169"/>
      <c r="L30" s="169"/>
      <c r="M30" s="169" t="s">
        <v>194</v>
      </c>
      <c r="N30" s="169" t="s">
        <v>195</v>
      </c>
      <c r="O30" s="169" t="s">
        <v>196</v>
      </c>
      <c r="P30" s="170" t="s">
        <v>212</v>
      </c>
      <c r="Q30" s="172">
        <v>6988255</v>
      </c>
      <c r="R30" s="172">
        <v>0</v>
      </c>
      <c r="S30" s="172">
        <v>0</v>
      </c>
      <c r="T30" s="172">
        <v>6988255</v>
      </c>
      <c r="U30" s="172">
        <v>0</v>
      </c>
      <c r="V30" s="172">
        <v>6988255</v>
      </c>
      <c r="W30" s="172">
        <v>0</v>
      </c>
      <c r="X30" s="172">
        <v>0</v>
      </c>
      <c r="Y30" s="172">
        <v>0</v>
      </c>
      <c r="Z30" s="172">
        <v>0</v>
      </c>
      <c r="AA30" s="172">
        <v>0</v>
      </c>
    </row>
    <row r="31" spans="1:27" ht="56.25" hidden="1" x14ac:dyDescent="0.25">
      <c r="A31" s="169" t="s">
        <v>188</v>
      </c>
      <c r="B31" s="170" t="s">
        <v>189</v>
      </c>
      <c r="C31" s="171" t="s">
        <v>256</v>
      </c>
      <c r="D31" s="169" t="s">
        <v>191</v>
      </c>
      <c r="E31" s="169" t="s">
        <v>192</v>
      </c>
      <c r="F31" s="169" t="s">
        <v>214</v>
      </c>
      <c r="G31" s="169" t="s">
        <v>214</v>
      </c>
      <c r="H31" s="169" t="s">
        <v>193</v>
      </c>
      <c r="I31" s="169"/>
      <c r="J31" s="169"/>
      <c r="K31" s="169"/>
      <c r="L31" s="169"/>
      <c r="M31" s="169" t="s">
        <v>194</v>
      </c>
      <c r="N31" s="169" t="s">
        <v>195</v>
      </c>
      <c r="O31" s="169" t="s">
        <v>196</v>
      </c>
      <c r="P31" s="170" t="s">
        <v>215</v>
      </c>
      <c r="Q31" s="172">
        <v>20147500</v>
      </c>
      <c r="R31" s="172">
        <v>0</v>
      </c>
      <c r="S31" s="172">
        <v>0</v>
      </c>
      <c r="T31" s="172">
        <v>20147500</v>
      </c>
      <c r="U31" s="172">
        <v>0</v>
      </c>
      <c r="V31" s="172">
        <v>20147500</v>
      </c>
      <c r="W31" s="172">
        <v>0</v>
      </c>
      <c r="X31" s="172">
        <v>2012755</v>
      </c>
      <c r="Y31" s="172">
        <v>2012755</v>
      </c>
      <c r="Z31" s="172">
        <v>2012755</v>
      </c>
      <c r="AA31" s="172">
        <v>2012755</v>
      </c>
    </row>
    <row r="32" spans="1:27" ht="56.25" hidden="1" x14ac:dyDescent="0.25">
      <c r="A32" s="169" t="s">
        <v>188</v>
      </c>
      <c r="B32" s="170" t="s">
        <v>189</v>
      </c>
      <c r="C32" s="171" t="s">
        <v>257</v>
      </c>
      <c r="D32" s="169" t="s">
        <v>191</v>
      </c>
      <c r="E32" s="169" t="s">
        <v>192</v>
      </c>
      <c r="F32" s="169" t="s">
        <v>214</v>
      </c>
      <c r="G32" s="169" t="s">
        <v>214</v>
      </c>
      <c r="H32" s="169" t="s">
        <v>217</v>
      </c>
      <c r="I32" s="169"/>
      <c r="J32" s="169"/>
      <c r="K32" s="169"/>
      <c r="L32" s="169"/>
      <c r="M32" s="169" t="s">
        <v>194</v>
      </c>
      <c r="N32" s="169" t="s">
        <v>195</v>
      </c>
      <c r="O32" s="169" t="s">
        <v>196</v>
      </c>
      <c r="P32" s="170" t="s">
        <v>218</v>
      </c>
      <c r="Q32" s="172">
        <v>14271200</v>
      </c>
      <c r="R32" s="172">
        <v>0</v>
      </c>
      <c r="S32" s="172">
        <v>0</v>
      </c>
      <c r="T32" s="172">
        <v>14271200</v>
      </c>
      <c r="U32" s="172">
        <v>0</v>
      </c>
      <c r="V32" s="172">
        <v>14271200</v>
      </c>
      <c r="W32" s="172">
        <v>0</v>
      </c>
      <c r="X32" s="172">
        <v>1425755</v>
      </c>
      <c r="Y32" s="172">
        <v>1425755</v>
      </c>
      <c r="Z32" s="172">
        <v>1425755</v>
      </c>
      <c r="AA32" s="172">
        <v>1425755</v>
      </c>
    </row>
    <row r="33" spans="1:27" ht="56.25" hidden="1" x14ac:dyDescent="0.25">
      <c r="A33" s="169" t="s">
        <v>188</v>
      </c>
      <c r="B33" s="170" t="s">
        <v>189</v>
      </c>
      <c r="C33" s="171" t="s">
        <v>258</v>
      </c>
      <c r="D33" s="169" t="s">
        <v>191</v>
      </c>
      <c r="E33" s="169" t="s">
        <v>192</v>
      </c>
      <c r="F33" s="169" t="s">
        <v>214</v>
      </c>
      <c r="G33" s="169" t="s">
        <v>214</v>
      </c>
      <c r="H33" s="169" t="s">
        <v>199</v>
      </c>
      <c r="I33" s="169"/>
      <c r="J33" s="169"/>
      <c r="K33" s="169"/>
      <c r="L33" s="169"/>
      <c r="M33" s="169" t="s">
        <v>194</v>
      </c>
      <c r="N33" s="169" t="s">
        <v>195</v>
      </c>
      <c r="O33" s="169" t="s">
        <v>196</v>
      </c>
      <c r="P33" s="170" t="s">
        <v>220</v>
      </c>
      <c r="Q33" s="172">
        <v>14672755</v>
      </c>
      <c r="R33" s="172">
        <v>0</v>
      </c>
      <c r="S33" s="172">
        <v>0</v>
      </c>
      <c r="T33" s="172">
        <v>14672755</v>
      </c>
      <c r="U33" s="172">
        <v>0</v>
      </c>
      <c r="V33" s="172">
        <v>14672755</v>
      </c>
      <c r="W33" s="172">
        <v>0</v>
      </c>
      <c r="X33" s="172">
        <v>1397596</v>
      </c>
      <c r="Y33" s="172">
        <v>1397596</v>
      </c>
      <c r="Z33" s="172">
        <v>1397596</v>
      </c>
      <c r="AA33" s="172">
        <v>1397596</v>
      </c>
    </row>
    <row r="34" spans="1:27" ht="56.25" hidden="1" x14ac:dyDescent="0.25">
      <c r="A34" s="169" t="s">
        <v>188</v>
      </c>
      <c r="B34" s="170" t="s">
        <v>189</v>
      </c>
      <c r="C34" s="171" t="s">
        <v>259</v>
      </c>
      <c r="D34" s="169" t="s">
        <v>191</v>
      </c>
      <c r="E34" s="169" t="s">
        <v>192</v>
      </c>
      <c r="F34" s="169" t="s">
        <v>214</v>
      </c>
      <c r="G34" s="169" t="s">
        <v>214</v>
      </c>
      <c r="H34" s="169" t="s">
        <v>222</v>
      </c>
      <c r="I34" s="169"/>
      <c r="J34" s="169"/>
      <c r="K34" s="169"/>
      <c r="L34" s="169"/>
      <c r="M34" s="169" t="s">
        <v>194</v>
      </c>
      <c r="N34" s="169" t="s">
        <v>195</v>
      </c>
      <c r="O34" s="169" t="s">
        <v>196</v>
      </c>
      <c r="P34" s="170" t="s">
        <v>223</v>
      </c>
      <c r="Q34" s="172">
        <v>7270400</v>
      </c>
      <c r="R34" s="172">
        <v>0</v>
      </c>
      <c r="S34" s="172">
        <v>0</v>
      </c>
      <c r="T34" s="172">
        <v>7270400</v>
      </c>
      <c r="U34" s="172">
        <v>0</v>
      </c>
      <c r="V34" s="172">
        <v>7270400</v>
      </c>
      <c r="W34" s="172">
        <v>0</v>
      </c>
      <c r="X34" s="172">
        <v>671000</v>
      </c>
      <c r="Y34" s="172">
        <v>671000</v>
      </c>
      <c r="Z34" s="172">
        <v>671000</v>
      </c>
      <c r="AA34" s="172">
        <v>671000</v>
      </c>
    </row>
    <row r="35" spans="1:27" ht="56.25" hidden="1" x14ac:dyDescent="0.25">
      <c r="A35" s="169" t="s">
        <v>188</v>
      </c>
      <c r="B35" s="170" t="s">
        <v>189</v>
      </c>
      <c r="C35" s="171" t="s">
        <v>260</v>
      </c>
      <c r="D35" s="169" t="s">
        <v>191</v>
      </c>
      <c r="E35" s="169" t="s">
        <v>192</v>
      </c>
      <c r="F35" s="169" t="s">
        <v>214</v>
      </c>
      <c r="G35" s="169" t="s">
        <v>214</v>
      </c>
      <c r="H35" s="169" t="s">
        <v>225</v>
      </c>
      <c r="I35" s="169"/>
      <c r="J35" s="169"/>
      <c r="K35" s="169"/>
      <c r="L35" s="169"/>
      <c r="M35" s="169" t="s">
        <v>194</v>
      </c>
      <c r="N35" s="169" t="s">
        <v>195</v>
      </c>
      <c r="O35" s="169" t="s">
        <v>196</v>
      </c>
      <c r="P35" s="170" t="s">
        <v>226</v>
      </c>
      <c r="Q35" s="172">
        <v>11685700</v>
      </c>
      <c r="R35" s="172">
        <v>0</v>
      </c>
      <c r="S35" s="172">
        <v>0</v>
      </c>
      <c r="T35" s="172">
        <v>11685700</v>
      </c>
      <c r="U35" s="172">
        <v>0</v>
      </c>
      <c r="V35" s="172">
        <v>11685700</v>
      </c>
      <c r="W35" s="172">
        <v>0</v>
      </c>
      <c r="X35" s="172">
        <v>445600</v>
      </c>
      <c r="Y35" s="172">
        <v>445600</v>
      </c>
      <c r="Z35" s="172">
        <v>445600</v>
      </c>
      <c r="AA35" s="172">
        <v>445600</v>
      </c>
    </row>
    <row r="36" spans="1:27" ht="56.25" hidden="1" x14ac:dyDescent="0.25">
      <c r="A36" s="169" t="s">
        <v>188</v>
      </c>
      <c r="B36" s="170" t="s">
        <v>189</v>
      </c>
      <c r="C36" s="171" t="s">
        <v>261</v>
      </c>
      <c r="D36" s="169" t="s">
        <v>191</v>
      </c>
      <c r="E36" s="169" t="s">
        <v>192</v>
      </c>
      <c r="F36" s="169" t="s">
        <v>214</v>
      </c>
      <c r="G36" s="169" t="s">
        <v>214</v>
      </c>
      <c r="H36" s="169" t="s">
        <v>202</v>
      </c>
      <c r="I36" s="169"/>
      <c r="J36" s="169"/>
      <c r="K36" s="169"/>
      <c r="L36" s="169"/>
      <c r="M36" s="169" t="s">
        <v>194</v>
      </c>
      <c r="N36" s="169" t="s">
        <v>195</v>
      </c>
      <c r="O36" s="169" t="s">
        <v>196</v>
      </c>
      <c r="P36" s="170" t="s">
        <v>228</v>
      </c>
      <c r="Q36" s="172">
        <v>5452900</v>
      </c>
      <c r="R36" s="172">
        <v>0</v>
      </c>
      <c r="S36" s="172">
        <v>0</v>
      </c>
      <c r="T36" s="172">
        <v>5452900</v>
      </c>
      <c r="U36" s="172">
        <v>0</v>
      </c>
      <c r="V36" s="172">
        <v>5452900</v>
      </c>
      <c r="W36" s="172">
        <v>0</v>
      </c>
      <c r="X36" s="172">
        <v>503200</v>
      </c>
      <c r="Y36" s="172">
        <v>503200</v>
      </c>
      <c r="Z36" s="172">
        <v>503200</v>
      </c>
      <c r="AA36" s="172">
        <v>503200</v>
      </c>
    </row>
    <row r="37" spans="1:27" ht="56.25" hidden="1" x14ac:dyDescent="0.25">
      <c r="A37" s="169" t="s">
        <v>188</v>
      </c>
      <c r="B37" s="170" t="s">
        <v>189</v>
      </c>
      <c r="C37" s="171" t="s">
        <v>262</v>
      </c>
      <c r="D37" s="169" t="s">
        <v>191</v>
      </c>
      <c r="E37" s="169" t="s">
        <v>192</v>
      </c>
      <c r="F37" s="169" t="s">
        <v>214</v>
      </c>
      <c r="G37" s="169" t="s">
        <v>214</v>
      </c>
      <c r="H37" s="169" t="s">
        <v>205</v>
      </c>
      <c r="I37" s="169"/>
      <c r="J37" s="169"/>
      <c r="K37" s="169"/>
      <c r="L37" s="169"/>
      <c r="M37" s="169" t="s">
        <v>194</v>
      </c>
      <c r="N37" s="169" t="s">
        <v>195</v>
      </c>
      <c r="O37" s="169" t="s">
        <v>196</v>
      </c>
      <c r="P37" s="170" t="s">
        <v>230</v>
      </c>
      <c r="Q37" s="172">
        <v>909000</v>
      </c>
      <c r="R37" s="172">
        <v>0</v>
      </c>
      <c r="S37" s="172">
        <v>0</v>
      </c>
      <c r="T37" s="172">
        <v>909000</v>
      </c>
      <c r="U37" s="172">
        <v>0</v>
      </c>
      <c r="V37" s="172">
        <v>909000</v>
      </c>
      <c r="W37" s="172">
        <v>0</v>
      </c>
      <c r="X37" s="172">
        <v>84000</v>
      </c>
      <c r="Y37" s="172">
        <v>84000</v>
      </c>
      <c r="Z37" s="172">
        <v>84000</v>
      </c>
      <c r="AA37" s="172">
        <v>84000</v>
      </c>
    </row>
    <row r="38" spans="1:27" ht="56.25" hidden="1" x14ac:dyDescent="0.25">
      <c r="A38" s="169" t="s">
        <v>188</v>
      </c>
      <c r="B38" s="170" t="s">
        <v>189</v>
      </c>
      <c r="C38" s="171" t="s">
        <v>263</v>
      </c>
      <c r="D38" s="169" t="s">
        <v>191</v>
      </c>
      <c r="E38" s="169" t="s">
        <v>192</v>
      </c>
      <c r="F38" s="169" t="s">
        <v>214</v>
      </c>
      <c r="G38" s="169" t="s">
        <v>214</v>
      </c>
      <c r="H38" s="169" t="s">
        <v>232</v>
      </c>
      <c r="I38" s="169"/>
      <c r="J38" s="169"/>
      <c r="K38" s="169"/>
      <c r="L38" s="169"/>
      <c r="M38" s="169" t="s">
        <v>194</v>
      </c>
      <c r="N38" s="169" t="s">
        <v>195</v>
      </c>
      <c r="O38" s="169" t="s">
        <v>196</v>
      </c>
      <c r="P38" s="170" t="s">
        <v>233</v>
      </c>
      <c r="Q38" s="172">
        <v>909000</v>
      </c>
      <c r="R38" s="172">
        <v>0</v>
      </c>
      <c r="S38" s="172">
        <v>0</v>
      </c>
      <c r="T38" s="172">
        <v>909000</v>
      </c>
      <c r="U38" s="172">
        <v>0</v>
      </c>
      <c r="V38" s="172">
        <v>909000</v>
      </c>
      <c r="W38" s="172">
        <v>0</v>
      </c>
      <c r="X38" s="172">
        <v>84000</v>
      </c>
      <c r="Y38" s="172">
        <v>84000</v>
      </c>
      <c r="Z38" s="172">
        <v>84000</v>
      </c>
      <c r="AA38" s="172">
        <v>84000</v>
      </c>
    </row>
    <row r="39" spans="1:27" ht="56.25" hidden="1" x14ac:dyDescent="0.25">
      <c r="A39" s="169" t="s">
        <v>188</v>
      </c>
      <c r="B39" s="170" t="s">
        <v>189</v>
      </c>
      <c r="C39" s="171" t="s">
        <v>264</v>
      </c>
      <c r="D39" s="169" t="s">
        <v>191</v>
      </c>
      <c r="E39" s="169" t="s">
        <v>192</v>
      </c>
      <c r="F39" s="169" t="s">
        <v>214</v>
      </c>
      <c r="G39" s="169" t="s">
        <v>214</v>
      </c>
      <c r="H39" s="169" t="s">
        <v>208</v>
      </c>
      <c r="I39" s="169"/>
      <c r="J39" s="169"/>
      <c r="K39" s="169"/>
      <c r="L39" s="169"/>
      <c r="M39" s="169" t="s">
        <v>194</v>
      </c>
      <c r="N39" s="169" t="s">
        <v>195</v>
      </c>
      <c r="O39" s="169" t="s">
        <v>196</v>
      </c>
      <c r="P39" s="170" t="s">
        <v>235</v>
      </c>
      <c r="Q39" s="172">
        <v>1817800</v>
      </c>
      <c r="R39" s="172">
        <v>0</v>
      </c>
      <c r="S39" s="172">
        <v>0</v>
      </c>
      <c r="T39" s="172">
        <v>1817800</v>
      </c>
      <c r="U39" s="172">
        <v>0</v>
      </c>
      <c r="V39" s="172">
        <v>1817800</v>
      </c>
      <c r="W39" s="172">
        <v>0</v>
      </c>
      <c r="X39" s="172">
        <v>167800</v>
      </c>
      <c r="Y39" s="172">
        <v>167800</v>
      </c>
      <c r="Z39" s="172">
        <v>167800</v>
      </c>
      <c r="AA39" s="172">
        <v>167800</v>
      </c>
    </row>
    <row r="40" spans="1:27" ht="56.25" hidden="1" x14ac:dyDescent="0.25">
      <c r="A40" s="169" t="s">
        <v>188</v>
      </c>
      <c r="B40" s="170" t="s">
        <v>189</v>
      </c>
      <c r="C40" s="171" t="s">
        <v>265</v>
      </c>
      <c r="D40" s="169" t="s">
        <v>191</v>
      </c>
      <c r="E40" s="169" t="s">
        <v>192</v>
      </c>
      <c r="F40" s="169" t="s">
        <v>214</v>
      </c>
      <c r="G40" s="169" t="s">
        <v>237</v>
      </c>
      <c r="H40" s="169" t="s">
        <v>193</v>
      </c>
      <c r="I40" s="169" t="s">
        <v>217</v>
      </c>
      <c r="J40" s="169"/>
      <c r="K40" s="169"/>
      <c r="L40" s="169"/>
      <c r="M40" s="169" t="s">
        <v>194</v>
      </c>
      <c r="N40" s="169" t="s">
        <v>195</v>
      </c>
      <c r="O40" s="169" t="s">
        <v>196</v>
      </c>
      <c r="P40" s="170" t="s">
        <v>240</v>
      </c>
      <c r="Q40" s="172">
        <v>10249441</v>
      </c>
      <c r="R40" s="172">
        <v>0</v>
      </c>
      <c r="S40" s="172">
        <v>0</v>
      </c>
      <c r="T40" s="172">
        <v>10249441</v>
      </c>
      <c r="U40" s="172">
        <v>0</v>
      </c>
      <c r="V40" s="172">
        <v>10249441</v>
      </c>
      <c r="W40" s="172">
        <v>0</v>
      </c>
      <c r="X40" s="172">
        <v>0</v>
      </c>
      <c r="Y40" s="172">
        <v>0</v>
      </c>
      <c r="Z40" s="172">
        <v>0</v>
      </c>
      <c r="AA40" s="172">
        <v>0</v>
      </c>
    </row>
    <row r="41" spans="1:27" ht="56.25" hidden="1" x14ac:dyDescent="0.25">
      <c r="A41" s="169" t="s">
        <v>188</v>
      </c>
      <c r="B41" s="170" t="s">
        <v>189</v>
      </c>
      <c r="C41" s="171" t="s">
        <v>266</v>
      </c>
      <c r="D41" s="169" t="s">
        <v>191</v>
      </c>
      <c r="E41" s="169" t="s">
        <v>192</v>
      </c>
      <c r="F41" s="169" t="s">
        <v>214</v>
      </c>
      <c r="G41" s="169" t="s">
        <v>237</v>
      </c>
      <c r="H41" s="169" t="s">
        <v>193</v>
      </c>
      <c r="I41" s="169" t="s">
        <v>199</v>
      </c>
      <c r="J41" s="169"/>
      <c r="K41" s="169"/>
      <c r="L41" s="169"/>
      <c r="M41" s="169" t="s">
        <v>194</v>
      </c>
      <c r="N41" s="169" t="s">
        <v>195</v>
      </c>
      <c r="O41" s="169" t="s">
        <v>196</v>
      </c>
      <c r="P41" s="170" t="s">
        <v>242</v>
      </c>
      <c r="Q41" s="172">
        <v>906307</v>
      </c>
      <c r="R41" s="172">
        <v>0</v>
      </c>
      <c r="S41" s="172">
        <v>0</v>
      </c>
      <c r="T41" s="172">
        <v>906307</v>
      </c>
      <c r="U41" s="172">
        <v>0</v>
      </c>
      <c r="V41" s="172">
        <v>906307</v>
      </c>
      <c r="W41" s="172">
        <v>0</v>
      </c>
      <c r="X41" s="172">
        <v>0</v>
      </c>
      <c r="Y41" s="172">
        <v>0</v>
      </c>
      <c r="Z41" s="172">
        <v>0</v>
      </c>
      <c r="AA41" s="172">
        <v>0</v>
      </c>
    </row>
    <row r="42" spans="1:27" ht="56.25" hidden="1" x14ac:dyDescent="0.25">
      <c r="A42" s="169" t="s">
        <v>188</v>
      </c>
      <c r="B42" s="170" t="s">
        <v>189</v>
      </c>
      <c r="C42" s="171" t="s">
        <v>267</v>
      </c>
      <c r="D42" s="169" t="s">
        <v>191</v>
      </c>
      <c r="E42" s="169" t="s">
        <v>214</v>
      </c>
      <c r="F42" s="169" t="s">
        <v>192</v>
      </c>
      <c r="G42" s="169" t="s">
        <v>192</v>
      </c>
      <c r="H42" s="169" t="s">
        <v>199</v>
      </c>
      <c r="I42" s="169" t="s">
        <v>232</v>
      </c>
      <c r="J42" s="169"/>
      <c r="K42" s="169"/>
      <c r="L42" s="169"/>
      <c r="M42" s="169" t="s">
        <v>194</v>
      </c>
      <c r="N42" s="169" t="s">
        <v>195</v>
      </c>
      <c r="O42" s="169" t="s">
        <v>196</v>
      </c>
      <c r="P42" s="170" t="s">
        <v>268</v>
      </c>
      <c r="Q42" s="172">
        <v>20000000</v>
      </c>
      <c r="R42" s="172">
        <v>0</v>
      </c>
      <c r="S42" s="172">
        <v>14000000</v>
      </c>
      <c r="T42" s="172">
        <v>6000000</v>
      </c>
      <c r="U42" s="172">
        <v>0</v>
      </c>
      <c r="V42" s="172">
        <v>0</v>
      </c>
      <c r="W42" s="172">
        <v>6000000</v>
      </c>
      <c r="X42" s="172">
        <v>0</v>
      </c>
      <c r="Y42" s="172">
        <v>0</v>
      </c>
      <c r="Z42" s="172">
        <v>0</v>
      </c>
      <c r="AA42" s="172">
        <v>0</v>
      </c>
    </row>
    <row r="43" spans="1:27" ht="56.25" hidden="1" x14ac:dyDescent="0.25">
      <c r="A43" s="169" t="s">
        <v>188</v>
      </c>
      <c r="B43" s="170" t="s">
        <v>189</v>
      </c>
      <c r="C43" s="171" t="s">
        <v>269</v>
      </c>
      <c r="D43" s="169" t="s">
        <v>191</v>
      </c>
      <c r="E43" s="169" t="s">
        <v>214</v>
      </c>
      <c r="F43" s="169" t="s">
        <v>192</v>
      </c>
      <c r="G43" s="169" t="s">
        <v>192</v>
      </c>
      <c r="H43" s="169" t="s">
        <v>222</v>
      </c>
      <c r="I43" s="169" t="s">
        <v>225</v>
      </c>
      <c r="J43" s="169"/>
      <c r="K43" s="169"/>
      <c r="L43" s="169"/>
      <c r="M43" s="169" t="s">
        <v>194</v>
      </c>
      <c r="N43" s="169" t="s">
        <v>195</v>
      </c>
      <c r="O43" s="169" t="s">
        <v>196</v>
      </c>
      <c r="P43" s="170" t="s">
        <v>270</v>
      </c>
      <c r="Q43" s="172">
        <v>0</v>
      </c>
      <c r="R43" s="172">
        <v>43990183</v>
      </c>
      <c r="S43" s="172">
        <v>0</v>
      </c>
      <c r="T43" s="172">
        <v>43990183</v>
      </c>
      <c r="U43" s="172">
        <v>0</v>
      </c>
      <c r="V43" s="172">
        <v>43990183</v>
      </c>
      <c r="W43" s="172">
        <v>0</v>
      </c>
      <c r="X43" s="172">
        <v>0</v>
      </c>
      <c r="Y43" s="172">
        <v>0</v>
      </c>
      <c r="Z43" s="172">
        <v>0</v>
      </c>
      <c r="AA43" s="172">
        <v>0</v>
      </c>
    </row>
    <row r="44" spans="1:27" ht="56.25" hidden="1" x14ac:dyDescent="0.25">
      <c r="A44" s="169" t="s">
        <v>188</v>
      </c>
      <c r="B44" s="170" t="s">
        <v>189</v>
      </c>
      <c r="C44" s="171" t="s">
        <v>271</v>
      </c>
      <c r="D44" s="169" t="s">
        <v>191</v>
      </c>
      <c r="E44" s="169" t="s">
        <v>214</v>
      </c>
      <c r="F44" s="169" t="s">
        <v>214</v>
      </c>
      <c r="G44" s="169" t="s">
        <v>192</v>
      </c>
      <c r="H44" s="169" t="s">
        <v>217</v>
      </c>
      <c r="I44" s="169" t="s">
        <v>232</v>
      </c>
      <c r="J44" s="169"/>
      <c r="K44" s="169"/>
      <c r="L44" s="169"/>
      <c r="M44" s="169" t="s">
        <v>194</v>
      </c>
      <c r="N44" s="169" t="s">
        <v>195</v>
      </c>
      <c r="O44" s="169" t="s">
        <v>196</v>
      </c>
      <c r="P44" s="170" t="s">
        <v>272</v>
      </c>
      <c r="Q44" s="172">
        <v>426157119</v>
      </c>
      <c r="R44" s="172">
        <v>0</v>
      </c>
      <c r="S44" s="172">
        <v>79732056</v>
      </c>
      <c r="T44" s="172">
        <v>346425063</v>
      </c>
      <c r="U44" s="172">
        <v>0</v>
      </c>
      <c r="V44" s="172">
        <v>263469933.03999999</v>
      </c>
      <c r="W44" s="172">
        <v>82955129.959999993</v>
      </c>
      <c r="X44" s="172">
        <v>193609691.03999999</v>
      </c>
      <c r="Y44" s="172">
        <v>85620686.280000001</v>
      </c>
      <c r="Z44" s="172">
        <v>85620686.280000001</v>
      </c>
      <c r="AA44" s="172">
        <v>85620686.280000001</v>
      </c>
    </row>
    <row r="45" spans="1:27" ht="56.25" hidden="1" x14ac:dyDescent="0.25">
      <c r="A45" s="169" t="s">
        <v>188</v>
      </c>
      <c r="B45" s="170" t="s">
        <v>189</v>
      </c>
      <c r="C45" s="171" t="s">
        <v>273</v>
      </c>
      <c r="D45" s="169" t="s">
        <v>191</v>
      </c>
      <c r="E45" s="169" t="s">
        <v>214</v>
      </c>
      <c r="F45" s="169" t="s">
        <v>214</v>
      </c>
      <c r="G45" s="169" t="s">
        <v>192</v>
      </c>
      <c r="H45" s="169" t="s">
        <v>199</v>
      </c>
      <c r="I45" s="169" t="s">
        <v>217</v>
      </c>
      <c r="J45" s="169"/>
      <c r="K45" s="169"/>
      <c r="L45" s="169"/>
      <c r="M45" s="169" t="s">
        <v>194</v>
      </c>
      <c r="N45" s="169" t="s">
        <v>195</v>
      </c>
      <c r="O45" s="169" t="s">
        <v>196</v>
      </c>
      <c r="P45" s="170" t="s">
        <v>274</v>
      </c>
      <c r="Q45" s="172">
        <v>94648000</v>
      </c>
      <c r="R45" s="172">
        <v>0</v>
      </c>
      <c r="S45" s="172">
        <v>0</v>
      </c>
      <c r="T45" s="172">
        <v>94648000</v>
      </c>
      <c r="U45" s="172">
        <v>0</v>
      </c>
      <c r="V45" s="172">
        <v>2000000</v>
      </c>
      <c r="W45" s="172">
        <v>92648000</v>
      </c>
      <c r="X45" s="172">
        <v>2000000</v>
      </c>
      <c r="Y45" s="172">
        <v>2000000</v>
      </c>
      <c r="Z45" s="172">
        <v>2000000</v>
      </c>
      <c r="AA45" s="172">
        <v>2000000</v>
      </c>
    </row>
    <row r="46" spans="1:27" ht="56.25" hidden="1" x14ac:dyDescent="0.25">
      <c r="A46" s="169" t="s">
        <v>188</v>
      </c>
      <c r="B46" s="170" t="s">
        <v>189</v>
      </c>
      <c r="C46" s="171" t="s">
        <v>275</v>
      </c>
      <c r="D46" s="169" t="s">
        <v>191</v>
      </c>
      <c r="E46" s="169" t="s">
        <v>214</v>
      </c>
      <c r="F46" s="169" t="s">
        <v>214</v>
      </c>
      <c r="G46" s="169" t="s">
        <v>192</v>
      </c>
      <c r="H46" s="169" t="s">
        <v>199</v>
      </c>
      <c r="I46" s="169" t="s">
        <v>199</v>
      </c>
      <c r="J46" s="169"/>
      <c r="K46" s="169"/>
      <c r="L46" s="169"/>
      <c r="M46" s="169" t="s">
        <v>194</v>
      </c>
      <c r="N46" s="169" t="s">
        <v>195</v>
      </c>
      <c r="O46" s="169" t="s">
        <v>196</v>
      </c>
      <c r="P46" s="170" t="s">
        <v>276</v>
      </c>
      <c r="Q46" s="172">
        <v>12000000</v>
      </c>
      <c r="R46" s="172">
        <v>0</v>
      </c>
      <c r="S46" s="172">
        <v>0</v>
      </c>
      <c r="T46" s="172">
        <v>12000000</v>
      </c>
      <c r="U46" s="172">
        <v>0</v>
      </c>
      <c r="V46" s="172">
        <v>3000000</v>
      </c>
      <c r="W46" s="172">
        <v>9000000</v>
      </c>
      <c r="X46" s="172">
        <v>3000000</v>
      </c>
      <c r="Y46" s="172">
        <v>3000000</v>
      </c>
      <c r="Z46" s="172">
        <v>3000000</v>
      </c>
      <c r="AA46" s="172">
        <v>3000000</v>
      </c>
    </row>
    <row r="47" spans="1:27" ht="56.25" hidden="1" x14ac:dyDescent="0.25">
      <c r="A47" s="169" t="s">
        <v>188</v>
      </c>
      <c r="B47" s="170" t="s">
        <v>189</v>
      </c>
      <c r="C47" s="171" t="s">
        <v>277</v>
      </c>
      <c r="D47" s="169" t="s">
        <v>191</v>
      </c>
      <c r="E47" s="169" t="s">
        <v>214</v>
      </c>
      <c r="F47" s="169" t="s">
        <v>214</v>
      </c>
      <c r="G47" s="169" t="s">
        <v>192</v>
      </c>
      <c r="H47" s="169" t="s">
        <v>222</v>
      </c>
      <c r="I47" s="169" t="s">
        <v>205</v>
      </c>
      <c r="J47" s="169"/>
      <c r="K47" s="169"/>
      <c r="L47" s="169"/>
      <c r="M47" s="169" t="s">
        <v>194</v>
      </c>
      <c r="N47" s="169" t="s">
        <v>195</v>
      </c>
      <c r="O47" s="169" t="s">
        <v>196</v>
      </c>
      <c r="P47" s="170" t="s">
        <v>278</v>
      </c>
      <c r="Q47" s="172">
        <v>1300537026</v>
      </c>
      <c r="R47" s="172">
        <v>1551644600</v>
      </c>
      <c r="S47" s="172">
        <v>133896555</v>
      </c>
      <c r="T47" s="172">
        <v>2718285071</v>
      </c>
      <c r="U47" s="172">
        <v>0</v>
      </c>
      <c r="V47" s="172">
        <v>320862326</v>
      </c>
      <c r="W47" s="172">
        <v>2397422745</v>
      </c>
      <c r="X47" s="172">
        <v>311996816</v>
      </c>
      <c r="Y47" s="172">
        <v>236738771</v>
      </c>
      <c r="Z47" s="172">
        <v>236738771</v>
      </c>
      <c r="AA47" s="172">
        <v>236738771</v>
      </c>
    </row>
    <row r="48" spans="1:27" ht="56.25" hidden="1" x14ac:dyDescent="0.25">
      <c r="A48" s="169" t="s">
        <v>188</v>
      </c>
      <c r="B48" s="170" t="s">
        <v>189</v>
      </c>
      <c r="C48" s="171" t="s">
        <v>279</v>
      </c>
      <c r="D48" s="169" t="s">
        <v>191</v>
      </c>
      <c r="E48" s="169" t="s">
        <v>214</v>
      </c>
      <c r="F48" s="169" t="s">
        <v>214</v>
      </c>
      <c r="G48" s="169" t="s">
        <v>214</v>
      </c>
      <c r="H48" s="169" t="s">
        <v>202</v>
      </c>
      <c r="I48" s="169" t="s">
        <v>199</v>
      </c>
      <c r="J48" s="169"/>
      <c r="K48" s="169"/>
      <c r="L48" s="169"/>
      <c r="M48" s="169" t="s">
        <v>194</v>
      </c>
      <c r="N48" s="169" t="s">
        <v>195</v>
      </c>
      <c r="O48" s="169" t="s">
        <v>196</v>
      </c>
      <c r="P48" s="170" t="s">
        <v>280</v>
      </c>
      <c r="Q48" s="172">
        <v>85000000</v>
      </c>
      <c r="R48" s="172">
        <v>585973722</v>
      </c>
      <c r="S48" s="172">
        <v>0</v>
      </c>
      <c r="T48" s="172">
        <v>670973722</v>
      </c>
      <c r="U48" s="172">
        <v>0</v>
      </c>
      <c r="V48" s="172">
        <v>670973722</v>
      </c>
      <c r="W48" s="172">
        <v>0</v>
      </c>
      <c r="X48" s="172">
        <v>317492793</v>
      </c>
      <c r="Y48" s="172">
        <v>313933237</v>
      </c>
      <c r="Z48" s="172">
        <v>313933237</v>
      </c>
      <c r="AA48" s="172">
        <v>313050443</v>
      </c>
    </row>
    <row r="49" spans="1:27" ht="56.25" hidden="1" x14ac:dyDescent="0.25">
      <c r="A49" s="169" t="s">
        <v>188</v>
      </c>
      <c r="B49" s="170" t="s">
        <v>189</v>
      </c>
      <c r="C49" s="171" t="s">
        <v>281</v>
      </c>
      <c r="D49" s="169" t="s">
        <v>191</v>
      </c>
      <c r="E49" s="169" t="s">
        <v>214</v>
      </c>
      <c r="F49" s="169" t="s">
        <v>214</v>
      </c>
      <c r="G49" s="169" t="s">
        <v>214</v>
      </c>
      <c r="H49" s="169" t="s">
        <v>202</v>
      </c>
      <c r="I49" s="169" t="s">
        <v>222</v>
      </c>
      <c r="J49" s="169"/>
      <c r="K49" s="169"/>
      <c r="L49" s="169"/>
      <c r="M49" s="169" t="s">
        <v>194</v>
      </c>
      <c r="N49" s="169" t="s">
        <v>195</v>
      </c>
      <c r="O49" s="169" t="s">
        <v>196</v>
      </c>
      <c r="P49" s="170" t="s">
        <v>282</v>
      </c>
      <c r="Q49" s="172">
        <v>624759273</v>
      </c>
      <c r="R49" s="172">
        <v>725025058</v>
      </c>
      <c r="S49" s="172">
        <v>0</v>
      </c>
      <c r="T49" s="172">
        <v>1349784331</v>
      </c>
      <c r="U49" s="172">
        <v>0</v>
      </c>
      <c r="V49" s="172">
        <v>1049387620</v>
      </c>
      <c r="W49" s="172">
        <v>300396711</v>
      </c>
      <c r="X49" s="172">
        <v>827907080</v>
      </c>
      <c r="Y49" s="172">
        <v>475149336</v>
      </c>
      <c r="Z49" s="172">
        <v>475149336</v>
      </c>
      <c r="AA49" s="172">
        <v>474169264</v>
      </c>
    </row>
    <row r="50" spans="1:27" ht="56.25" hidden="1" x14ac:dyDescent="0.25">
      <c r="A50" s="169" t="s">
        <v>188</v>
      </c>
      <c r="B50" s="170" t="s">
        <v>189</v>
      </c>
      <c r="C50" s="171" t="s">
        <v>283</v>
      </c>
      <c r="D50" s="169" t="s">
        <v>191</v>
      </c>
      <c r="E50" s="169" t="s">
        <v>214</v>
      </c>
      <c r="F50" s="169" t="s">
        <v>214</v>
      </c>
      <c r="G50" s="169" t="s">
        <v>214</v>
      </c>
      <c r="H50" s="169" t="s">
        <v>202</v>
      </c>
      <c r="I50" s="169" t="s">
        <v>232</v>
      </c>
      <c r="J50" s="169"/>
      <c r="K50" s="169"/>
      <c r="L50" s="169"/>
      <c r="M50" s="169" t="s">
        <v>194</v>
      </c>
      <c r="N50" s="169" t="s">
        <v>195</v>
      </c>
      <c r="O50" s="169" t="s">
        <v>196</v>
      </c>
      <c r="P50" s="170" t="s">
        <v>284</v>
      </c>
      <c r="Q50" s="172">
        <v>165805894</v>
      </c>
      <c r="R50" s="172">
        <v>212815804</v>
      </c>
      <c r="S50" s="172">
        <v>0</v>
      </c>
      <c r="T50" s="172">
        <v>378621698</v>
      </c>
      <c r="U50" s="172">
        <v>0</v>
      </c>
      <c r="V50" s="172">
        <v>378621698</v>
      </c>
      <c r="W50" s="172">
        <v>0</v>
      </c>
      <c r="X50" s="172">
        <v>378621698</v>
      </c>
      <c r="Y50" s="172">
        <v>166859704</v>
      </c>
      <c r="Z50" s="172">
        <v>166859704</v>
      </c>
      <c r="AA50" s="172">
        <v>166859704</v>
      </c>
    </row>
    <row r="51" spans="1:27" ht="56.25" hidden="1" x14ac:dyDescent="0.25">
      <c r="A51" s="169" t="s">
        <v>188</v>
      </c>
      <c r="B51" s="170" t="s">
        <v>189</v>
      </c>
      <c r="C51" s="171" t="s">
        <v>285</v>
      </c>
      <c r="D51" s="169" t="s">
        <v>191</v>
      </c>
      <c r="E51" s="169" t="s">
        <v>214</v>
      </c>
      <c r="F51" s="169" t="s">
        <v>214</v>
      </c>
      <c r="G51" s="169" t="s">
        <v>214</v>
      </c>
      <c r="H51" s="169" t="s">
        <v>202</v>
      </c>
      <c r="I51" s="169" t="s">
        <v>208</v>
      </c>
      <c r="J51" s="169"/>
      <c r="K51" s="169"/>
      <c r="L51" s="169"/>
      <c r="M51" s="169" t="s">
        <v>194</v>
      </c>
      <c r="N51" s="169" t="s">
        <v>195</v>
      </c>
      <c r="O51" s="169" t="s">
        <v>196</v>
      </c>
      <c r="P51" s="170" t="s">
        <v>286</v>
      </c>
      <c r="Q51" s="172">
        <v>449708065</v>
      </c>
      <c r="R51" s="172">
        <v>0</v>
      </c>
      <c r="S51" s="172">
        <v>0</v>
      </c>
      <c r="T51" s="172">
        <v>449708065</v>
      </c>
      <c r="U51" s="172">
        <v>0</v>
      </c>
      <c r="V51" s="172">
        <v>449708065</v>
      </c>
      <c r="W51" s="172">
        <v>0</v>
      </c>
      <c r="X51" s="172">
        <v>349532075</v>
      </c>
      <c r="Y51" s="172">
        <v>349532075</v>
      </c>
      <c r="Z51" s="172">
        <v>347257898</v>
      </c>
      <c r="AA51" s="172">
        <v>347257898</v>
      </c>
    </row>
    <row r="52" spans="1:27" ht="56.25" hidden="1" x14ac:dyDescent="0.25">
      <c r="A52" s="169" t="s">
        <v>188</v>
      </c>
      <c r="B52" s="170" t="s">
        <v>189</v>
      </c>
      <c r="C52" s="171" t="s">
        <v>287</v>
      </c>
      <c r="D52" s="169" t="s">
        <v>191</v>
      </c>
      <c r="E52" s="169" t="s">
        <v>214</v>
      </c>
      <c r="F52" s="169" t="s">
        <v>214</v>
      </c>
      <c r="G52" s="169" t="s">
        <v>214</v>
      </c>
      <c r="H52" s="169" t="s">
        <v>205</v>
      </c>
      <c r="I52" s="169" t="s">
        <v>193</v>
      </c>
      <c r="J52" s="169"/>
      <c r="K52" s="169"/>
      <c r="L52" s="169"/>
      <c r="M52" s="169" t="s">
        <v>194</v>
      </c>
      <c r="N52" s="169" t="s">
        <v>195</v>
      </c>
      <c r="O52" s="169" t="s">
        <v>196</v>
      </c>
      <c r="P52" s="170" t="s">
        <v>288</v>
      </c>
      <c r="Q52" s="172">
        <v>180186455</v>
      </c>
      <c r="R52" s="172">
        <v>20000000</v>
      </c>
      <c r="S52" s="172">
        <v>20000000</v>
      </c>
      <c r="T52" s="172">
        <v>180186455</v>
      </c>
      <c r="U52" s="172">
        <v>0</v>
      </c>
      <c r="V52" s="172">
        <v>99326193</v>
      </c>
      <c r="W52" s="172">
        <v>80860262</v>
      </c>
      <c r="X52" s="172">
        <v>90584882</v>
      </c>
      <c r="Y52" s="172">
        <v>90584880</v>
      </c>
      <c r="Z52" s="172">
        <v>90584880</v>
      </c>
      <c r="AA52" s="172">
        <v>90584880</v>
      </c>
    </row>
    <row r="53" spans="1:27" ht="56.25" hidden="1" x14ac:dyDescent="0.25">
      <c r="A53" s="169" t="s">
        <v>188</v>
      </c>
      <c r="B53" s="170" t="s">
        <v>189</v>
      </c>
      <c r="C53" s="171" t="s">
        <v>289</v>
      </c>
      <c r="D53" s="169" t="s">
        <v>191</v>
      </c>
      <c r="E53" s="169" t="s">
        <v>214</v>
      </c>
      <c r="F53" s="169" t="s">
        <v>214</v>
      </c>
      <c r="G53" s="169" t="s">
        <v>214</v>
      </c>
      <c r="H53" s="169" t="s">
        <v>205</v>
      </c>
      <c r="I53" s="169" t="s">
        <v>217</v>
      </c>
      <c r="J53" s="169"/>
      <c r="K53" s="169"/>
      <c r="L53" s="169"/>
      <c r="M53" s="169" t="s">
        <v>194</v>
      </c>
      <c r="N53" s="169" t="s">
        <v>195</v>
      </c>
      <c r="O53" s="169" t="s">
        <v>196</v>
      </c>
      <c r="P53" s="170" t="s">
        <v>290</v>
      </c>
      <c r="Q53" s="172">
        <v>2094177245</v>
      </c>
      <c r="R53" s="172">
        <v>1753815256</v>
      </c>
      <c r="S53" s="172">
        <v>13000000</v>
      </c>
      <c r="T53" s="172">
        <v>3834992501</v>
      </c>
      <c r="U53" s="172">
        <v>0</v>
      </c>
      <c r="V53" s="172">
        <v>3194766326</v>
      </c>
      <c r="W53" s="172">
        <v>640226175</v>
      </c>
      <c r="X53" s="172">
        <v>3194766325</v>
      </c>
      <c r="Y53" s="172">
        <v>2518000321</v>
      </c>
      <c r="Z53" s="172">
        <v>2518000321</v>
      </c>
      <c r="AA53" s="172">
        <v>2518000321</v>
      </c>
    </row>
    <row r="54" spans="1:27" ht="56.25" hidden="1" x14ac:dyDescent="0.25">
      <c r="A54" s="169" t="s">
        <v>188</v>
      </c>
      <c r="B54" s="170" t="s">
        <v>189</v>
      </c>
      <c r="C54" s="171" t="s">
        <v>291</v>
      </c>
      <c r="D54" s="169" t="s">
        <v>191</v>
      </c>
      <c r="E54" s="169" t="s">
        <v>214</v>
      </c>
      <c r="F54" s="169" t="s">
        <v>214</v>
      </c>
      <c r="G54" s="169" t="s">
        <v>214</v>
      </c>
      <c r="H54" s="169" t="s">
        <v>232</v>
      </c>
      <c r="I54" s="169" t="s">
        <v>199</v>
      </c>
      <c r="J54" s="169"/>
      <c r="K54" s="169"/>
      <c r="L54" s="169"/>
      <c r="M54" s="169" t="s">
        <v>194</v>
      </c>
      <c r="N54" s="169" t="s">
        <v>195</v>
      </c>
      <c r="O54" s="169" t="s">
        <v>196</v>
      </c>
      <c r="P54" s="170" t="s">
        <v>292</v>
      </c>
      <c r="Q54" s="172">
        <v>2050259328</v>
      </c>
      <c r="R54" s="172">
        <v>0</v>
      </c>
      <c r="S54" s="172">
        <v>38103445</v>
      </c>
      <c r="T54" s="172">
        <v>2012155883</v>
      </c>
      <c r="U54" s="172">
        <v>0</v>
      </c>
      <c r="V54" s="172">
        <v>1976425705.3399999</v>
      </c>
      <c r="W54" s="172">
        <v>35730177.659999996</v>
      </c>
      <c r="X54" s="172">
        <v>1976425705.3399999</v>
      </c>
      <c r="Y54" s="172">
        <v>1060547617.67</v>
      </c>
      <c r="Z54" s="172">
        <v>1060547617.67</v>
      </c>
      <c r="AA54" s="172">
        <v>1060547617.67</v>
      </c>
    </row>
    <row r="55" spans="1:27" ht="56.25" hidden="1" x14ac:dyDescent="0.25">
      <c r="A55" s="169" t="s">
        <v>188</v>
      </c>
      <c r="B55" s="170" t="s">
        <v>189</v>
      </c>
      <c r="C55" s="171" t="s">
        <v>293</v>
      </c>
      <c r="D55" s="169" t="s">
        <v>191</v>
      </c>
      <c r="E55" s="169" t="s">
        <v>214</v>
      </c>
      <c r="F55" s="169" t="s">
        <v>214</v>
      </c>
      <c r="G55" s="169" t="s">
        <v>214</v>
      </c>
      <c r="H55" s="169" t="s">
        <v>232</v>
      </c>
      <c r="I55" s="169" t="s">
        <v>222</v>
      </c>
      <c r="J55" s="169"/>
      <c r="K55" s="169"/>
      <c r="L55" s="169"/>
      <c r="M55" s="169" t="s">
        <v>194</v>
      </c>
      <c r="N55" s="169" t="s">
        <v>195</v>
      </c>
      <c r="O55" s="169" t="s">
        <v>196</v>
      </c>
      <c r="P55" s="170" t="s">
        <v>294</v>
      </c>
      <c r="Q55" s="172">
        <v>128335051</v>
      </c>
      <c r="R55" s="172">
        <v>900</v>
      </c>
      <c r="S55" s="172">
        <v>0</v>
      </c>
      <c r="T55" s="172">
        <v>128335951</v>
      </c>
      <c r="U55" s="172">
        <v>0</v>
      </c>
      <c r="V55" s="172">
        <v>70000000</v>
      </c>
      <c r="W55" s="172">
        <v>58335951</v>
      </c>
      <c r="X55" s="172">
        <v>35848310</v>
      </c>
      <c r="Y55" s="172">
        <v>35848310</v>
      </c>
      <c r="Z55" s="172">
        <v>35848310</v>
      </c>
      <c r="AA55" s="172">
        <v>35848310</v>
      </c>
    </row>
    <row r="56" spans="1:27" ht="56.25" hidden="1" x14ac:dyDescent="0.25">
      <c r="A56" s="169" t="s">
        <v>188</v>
      </c>
      <c r="B56" s="170" t="s">
        <v>189</v>
      </c>
      <c r="C56" s="171" t="s">
        <v>295</v>
      </c>
      <c r="D56" s="169" t="s">
        <v>191</v>
      </c>
      <c r="E56" s="169" t="s">
        <v>214</v>
      </c>
      <c r="F56" s="169" t="s">
        <v>214</v>
      </c>
      <c r="G56" s="169" t="s">
        <v>214</v>
      </c>
      <c r="H56" s="169" t="s">
        <v>232</v>
      </c>
      <c r="I56" s="169" t="s">
        <v>225</v>
      </c>
      <c r="J56" s="169"/>
      <c r="K56" s="169"/>
      <c r="L56" s="169"/>
      <c r="M56" s="169" t="s">
        <v>194</v>
      </c>
      <c r="N56" s="169" t="s">
        <v>195</v>
      </c>
      <c r="O56" s="169" t="s">
        <v>196</v>
      </c>
      <c r="P56" s="170" t="s">
        <v>296</v>
      </c>
      <c r="Q56" s="172">
        <v>573012636</v>
      </c>
      <c r="R56" s="172">
        <v>399816634</v>
      </c>
      <c r="S56" s="172">
        <v>0</v>
      </c>
      <c r="T56" s="172">
        <v>972829270</v>
      </c>
      <c r="U56" s="172">
        <v>0</v>
      </c>
      <c r="V56" s="172">
        <v>972829268.79999995</v>
      </c>
      <c r="W56" s="172">
        <v>1.2</v>
      </c>
      <c r="X56" s="172">
        <v>972829268.79999995</v>
      </c>
      <c r="Y56" s="172">
        <v>668540174</v>
      </c>
      <c r="Z56" s="172">
        <v>668540174</v>
      </c>
      <c r="AA56" s="172">
        <v>668540174</v>
      </c>
    </row>
    <row r="57" spans="1:27" ht="56.25" hidden="1" x14ac:dyDescent="0.25">
      <c r="A57" s="169" t="s">
        <v>188</v>
      </c>
      <c r="B57" s="170" t="s">
        <v>189</v>
      </c>
      <c r="C57" s="171" t="s">
        <v>297</v>
      </c>
      <c r="D57" s="169" t="s">
        <v>191</v>
      </c>
      <c r="E57" s="169" t="s">
        <v>214</v>
      </c>
      <c r="F57" s="169" t="s">
        <v>214</v>
      </c>
      <c r="G57" s="169" t="s">
        <v>214</v>
      </c>
      <c r="H57" s="169" t="s">
        <v>232</v>
      </c>
      <c r="I57" s="169" t="s">
        <v>205</v>
      </c>
      <c r="J57" s="169"/>
      <c r="K57" s="169"/>
      <c r="L57" s="169"/>
      <c r="M57" s="169" t="s">
        <v>194</v>
      </c>
      <c r="N57" s="169" t="s">
        <v>195</v>
      </c>
      <c r="O57" s="169" t="s">
        <v>196</v>
      </c>
      <c r="P57" s="170" t="s">
        <v>298</v>
      </c>
      <c r="Q57" s="172">
        <v>302247</v>
      </c>
      <c r="R57" s="172">
        <v>351469</v>
      </c>
      <c r="S57" s="172">
        <v>0</v>
      </c>
      <c r="T57" s="172">
        <v>653716</v>
      </c>
      <c r="U57" s="172">
        <v>0</v>
      </c>
      <c r="V57" s="172">
        <v>653716</v>
      </c>
      <c r="W57" s="172">
        <v>0</v>
      </c>
      <c r="X57" s="172">
        <v>0</v>
      </c>
      <c r="Y57" s="172">
        <v>0</v>
      </c>
      <c r="Z57" s="172">
        <v>0</v>
      </c>
      <c r="AA57" s="172">
        <v>0</v>
      </c>
    </row>
    <row r="58" spans="1:27" ht="56.25" hidden="1" x14ac:dyDescent="0.25">
      <c r="A58" s="169" t="s">
        <v>188</v>
      </c>
      <c r="B58" s="170" t="s">
        <v>189</v>
      </c>
      <c r="C58" s="171" t="s">
        <v>299</v>
      </c>
      <c r="D58" s="169" t="s">
        <v>191</v>
      </c>
      <c r="E58" s="169" t="s">
        <v>214</v>
      </c>
      <c r="F58" s="169" t="s">
        <v>214</v>
      </c>
      <c r="G58" s="169" t="s">
        <v>214</v>
      </c>
      <c r="H58" s="169" t="s">
        <v>208</v>
      </c>
      <c r="I58" s="169" t="s">
        <v>217</v>
      </c>
      <c r="J58" s="169"/>
      <c r="K58" s="169"/>
      <c r="L58" s="169"/>
      <c r="M58" s="169" t="s">
        <v>194</v>
      </c>
      <c r="N58" s="169" t="s">
        <v>195</v>
      </c>
      <c r="O58" s="169" t="s">
        <v>196</v>
      </c>
      <c r="P58" s="170" t="s">
        <v>300</v>
      </c>
      <c r="Q58" s="172">
        <v>60000000</v>
      </c>
      <c r="R58" s="172">
        <v>0</v>
      </c>
      <c r="S58" s="172">
        <v>0</v>
      </c>
      <c r="T58" s="172">
        <v>60000000</v>
      </c>
      <c r="U58" s="172">
        <v>0</v>
      </c>
      <c r="V58" s="172">
        <v>60000000</v>
      </c>
      <c r="W58" s="172">
        <v>0</v>
      </c>
      <c r="X58" s="172">
        <v>10229350</v>
      </c>
      <c r="Y58" s="172">
        <v>10229350</v>
      </c>
      <c r="Z58" s="172">
        <v>10229350</v>
      </c>
      <c r="AA58" s="172">
        <v>10229350</v>
      </c>
    </row>
    <row r="59" spans="1:27" ht="56.25" hidden="1" x14ac:dyDescent="0.25">
      <c r="A59" s="169" t="s">
        <v>188</v>
      </c>
      <c r="B59" s="170" t="s">
        <v>189</v>
      </c>
      <c r="C59" s="171" t="s">
        <v>301</v>
      </c>
      <c r="D59" s="169" t="s">
        <v>191</v>
      </c>
      <c r="E59" s="169" t="s">
        <v>214</v>
      </c>
      <c r="F59" s="169" t="s">
        <v>214</v>
      </c>
      <c r="G59" s="169" t="s">
        <v>214</v>
      </c>
      <c r="H59" s="169" t="s">
        <v>208</v>
      </c>
      <c r="I59" s="169" t="s">
        <v>199</v>
      </c>
      <c r="J59" s="169"/>
      <c r="K59" s="169"/>
      <c r="L59" s="169"/>
      <c r="M59" s="169" t="s">
        <v>194</v>
      </c>
      <c r="N59" s="169" t="s">
        <v>195</v>
      </c>
      <c r="O59" s="169" t="s">
        <v>196</v>
      </c>
      <c r="P59" s="170" t="s">
        <v>302</v>
      </c>
      <c r="Q59" s="172">
        <v>121295000</v>
      </c>
      <c r="R59" s="172">
        <v>0</v>
      </c>
      <c r="S59" s="172">
        <v>0</v>
      </c>
      <c r="T59" s="172">
        <v>121295000</v>
      </c>
      <c r="U59" s="172">
        <v>0</v>
      </c>
      <c r="V59" s="172">
        <v>70700400</v>
      </c>
      <c r="W59" s="172">
        <v>50594600</v>
      </c>
      <c r="X59" s="172">
        <v>70700400</v>
      </c>
      <c r="Y59" s="172">
        <v>5402000</v>
      </c>
      <c r="Z59" s="172">
        <v>5402000</v>
      </c>
      <c r="AA59" s="172">
        <v>5402000</v>
      </c>
    </row>
    <row r="60" spans="1:27" ht="56.25" hidden="1" x14ac:dyDescent="0.25">
      <c r="A60" s="169" t="s">
        <v>188</v>
      </c>
      <c r="B60" s="170" t="s">
        <v>189</v>
      </c>
      <c r="C60" s="171" t="s">
        <v>303</v>
      </c>
      <c r="D60" s="169" t="s">
        <v>191</v>
      </c>
      <c r="E60" s="169" t="s">
        <v>214</v>
      </c>
      <c r="F60" s="169" t="s">
        <v>214</v>
      </c>
      <c r="G60" s="169" t="s">
        <v>214</v>
      </c>
      <c r="H60" s="169" t="s">
        <v>208</v>
      </c>
      <c r="I60" s="169" t="s">
        <v>222</v>
      </c>
      <c r="J60" s="169"/>
      <c r="K60" s="169"/>
      <c r="L60" s="169"/>
      <c r="M60" s="169" t="s">
        <v>194</v>
      </c>
      <c r="N60" s="169" t="s">
        <v>195</v>
      </c>
      <c r="O60" s="169" t="s">
        <v>196</v>
      </c>
      <c r="P60" s="170" t="s">
        <v>304</v>
      </c>
      <c r="Q60" s="172">
        <v>7597000</v>
      </c>
      <c r="R60" s="172">
        <v>0</v>
      </c>
      <c r="S60" s="172">
        <v>0</v>
      </c>
      <c r="T60" s="172">
        <v>7597000</v>
      </c>
      <c r="U60" s="172">
        <v>0</v>
      </c>
      <c r="V60" s="172">
        <v>7597000</v>
      </c>
      <c r="W60" s="172">
        <v>0</v>
      </c>
      <c r="X60" s="172">
        <v>1830370</v>
      </c>
      <c r="Y60" s="172">
        <v>0</v>
      </c>
      <c r="Z60" s="172">
        <v>0</v>
      </c>
      <c r="AA60" s="172">
        <v>0</v>
      </c>
    </row>
    <row r="61" spans="1:27" ht="56.25" hidden="1" x14ac:dyDescent="0.25">
      <c r="A61" s="169" t="s">
        <v>188</v>
      </c>
      <c r="B61" s="170" t="s">
        <v>189</v>
      </c>
      <c r="C61" s="171" t="s">
        <v>305</v>
      </c>
      <c r="D61" s="169" t="s">
        <v>191</v>
      </c>
      <c r="E61" s="169" t="s">
        <v>214</v>
      </c>
      <c r="F61" s="169" t="s">
        <v>214</v>
      </c>
      <c r="G61" s="169" t="s">
        <v>214</v>
      </c>
      <c r="H61" s="169" t="s">
        <v>208</v>
      </c>
      <c r="I61" s="169" t="s">
        <v>205</v>
      </c>
      <c r="J61" s="169"/>
      <c r="K61" s="169"/>
      <c r="L61" s="169"/>
      <c r="M61" s="169" t="s">
        <v>194</v>
      </c>
      <c r="N61" s="169" t="s">
        <v>195</v>
      </c>
      <c r="O61" s="169" t="s">
        <v>196</v>
      </c>
      <c r="P61" s="170" t="s">
        <v>306</v>
      </c>
      <c r="Q61" s="172">
        <v>634703753</v>
      </c>
      <c r="R61" s="172">
        <v>0</v>
      </c>
      <c r="S61" s="172">
        <v>0</v>
      </c>
      <c r="T61" s="172">
        <v>634703753</v>
      </c>
      <c r="U61" s="172">
        <v>0</v>
      </c>
      <c r="V61" s="172">
        <v>634703753</v>
      </c>
      <c r="W61" s="172">
        <v>0</v>
      </c>
      <c r="X61" s="172">
        <v>634703753</v>
      </c>
      <c r="Y61" s="172">
        <v>70207303</v>
      </c>
      <c r="Z61" s="172">
        <v>70207303</v>
      </c>
      <c r="AA61" s="172">
        <v>70207303</v>
      </c>
    </row>
    <row r="62" spans="1:27" ht="56.25" hidden="1" x14ac:dyDescent="0.25">
      <c r="A62" s="169" t="s">
        <v>188</v>
      </c>
      <c r="B62" s="170" t="s">
        <v>189</v>
      </c>
      <c r="C62" s="171" t="s">
        <v>307</v>
      </c>
      <c r="D62" s="169" t="s">
        <v>191</v>
      </c>
      <c r="E62" s="169" t="s">
        <v>214</v>
      </c>
      <c r="F62" s="169" t="s">
        <v>214</v>
      </c>
      <c r="G62" s="169" t="s">
        <v>214</v>
      </c>
      <c r="H62" s="169" t="s">
        <v>211</v>
      </c>
      <c r="I62" s="169"/>
      <c r="J62" s="169"/>
      <c r="K62" s="169"/>
      <c r="L62" s="169"/>
      <c r="M62" s="169" t="s">
        <v>194</v>
      </c>
      <c r="N62" s="169" t="s">
        <v>195</v>
      </c>
      <c r="O62" s="169" t="s">
        <v>196</v>
      </c>
      <c r="P62" s="170" t="s">
        <v>308</v>
      </c>
      <c r="Q62" s="172">
        <v>1171515908</v>
      </c>
      <c r="R62" s="172">
        <v>1885298430</v>
      </c>
      <c r="S62" s="172">
        <v>80000000</v>
      </c>
      <c r="T62" s="172">
        <v>2976814338</v>
      </c>
      <c r="U62" s="172">
        <v>0</v>
      </c>
      <c r="V62" s="172">
        <v>2976814338</v>
      </c>
      <c r="W62" s="172">
        <v>0</v>
      </c>
      <c r="X62" s="172">
        <v>2124582084</v>
      </c>
      <c r="Y62" s="172">
        <v>2117798881</v>
      </c>
      <c r="Z62" s="172">
        <v>2117798881</v>
      </c>
      <c r="AA62" s="172">
        <v>2103319492</v>
      </c>
    </row>
    <row r="63" spans="1:27" ht="56.25" hidden="1" x14ac:dyDescent="0.25">
      <c r="A63" s="169" t="s">
        <v>188</v>
      </c>
      <c r="B63" s="170" t="s">
        <v>189</v>
      </c>
      <c r="C63" s="171" t="s">
        <v>309</v>
      </c>
      <c r="D63" s="169" t="s">
        <v>191</v>
      </c>
      <c r="E63" s="169" t="s">
        <v>237</v>
      </c>
      <c r="F63" s="169" t="s">
        <v>310</v>
      </c>
      <c r="G63" s="169" t="s">
        <v>214</v>
      </c>
      <c r="H63" s="169" t="s">
        <v>311</v>
      </c>
      <c r="I63" s="169" t="s">
        <v>193</v>
      </c>
      <c r="J63" s="169"/>
      <c r="K63" s="169"/>
      <c r="L63" s="169"/>
      <c r="M63" s="169" t="s">
        <v>194</v>
      </c>
      <c r="N63" s="169" t="s">
        <v>195</v>
      </c>
      <c r="O63" s="169" t="s">
        <v>196</v>
      </c>
      <c r="P63" s="170" t="s">
        <v>312</v>
      </c>
      <c r="Q63" s="172">
        <v>219400000</v>
      </c>
      <c r="R63" s="172">
        <v>0</v>
      </c>
      <c r="S63" s="172">
        <v>0</v>
      </c>
      <c r="T63" s="172">
        <v>219400000</v>
      </c>
      <c r="U63" s="172">
        <v>0</v>
      </c>
      <c r="V63" s="172">
        <v>219400000</v>
      </c>
      <c r="W63" s="172">
        <v>0</v>
      </c>
      <c r="X63" s="172">
        <v>193248850</v>
      </c>
      <c r="Y63" s="172">
        <v>177784823</v>
      </c>
      <c r="Z63" s="172">
        <v>177784823</v>
      </c>
      <c r="AA63" s="172">
        <v>177784823</v>
      </c>
    </row>
    <row r="64" spans="1:27" ht="56.25" hidden="1" x14ac:dyDescent="0.25">
      <c r="A64" s="169" t="s">
        <v>188</v>
      </c>
      <c r="B64" s="170" t="s">
        <v>189</v>
      </c>
      <c r="C64" s="171" t="s">
        <v>313</v>
      </c>
      <c r="D64" s="169" t="s">
        <v>191</v>
      </c>
      <c r="E64" s="169" t="s">
        <v>237</v>
      </c>
      <c r="F64" s="169" t="s">
        <v>310</v>
      </c>
      <c r="G64" s="169" t="s">
        <v>214</v>
      </c>
      <c r="H64" s="169" t="s">
        <v>311</v>
      </c>
      <c r="I64" s="169" t="s">
        <v>217</v>
      </c>
      <c r="J64" s="169"/>
      <c r="K64" s="169"/>
      <c r="L64" s="169"/>
      <c r="M64" s="169" t="s">
        <v>194</v>
      </c>
      <c r="N64" s="169" t="s">
        <v>195</v>
      </c>
      <c r="O64" s="169" t="s">
        <v>196</v>
      </c>
      <c r="P64" s="170" t="s">
        <v>314</v>
      </c>
      <c r="Q64" s="172">
        <v>167300000</v>
      </c>
      <c r="R64" s="172">
        <v>0</v>
      </c>
      <c r="S64" s="172">
        <v>0</v>
      </c>
      <c r="T64" s="172">
        <v>167300000</v>
      </c>
      <c r="U64" s="172">
        <v>0</v>
      </c>
      <c r="V64" s="172">
        <v>167300000</v>
      </c>
      <c r="W64" s="172">
        <v>0</v>
      </c>
      <c r="X64" s="172">
        <v>70053090</v>
      </c>
      <c r="Y64" s="172">
        <v>52157393</v>
      </c>
      <c r="Z64" s="172">
        <v>52157393</v>
      </c>
      <c r="AA64" s="172">
        <v>52157393</v>
      </c>
    </row>
    <row r="65" spans="1:27" ht="123.75" hidden="1" x14ac:dyDescent="0.25">
      <c r="A65" s="169" t="s">
        <v>188</v>
      </c>
      <c r="B65" s="170" t="s">
        <v>189</v>
      </c>
      <c r="C65" s="171" t="s">
        <v>315</v>
      </c>
      <c r="D65" s="169" t="s">
        <v>3</v>
      </c>
      <c r="E65" s="169" t="s">
        <v>316</v>
      </c>
      <c r="F65" s="169" t="s">
        <v>4</v>
      </c>
      <c r="G65" s="169" t="s">
        <v>317</v>
      </c>
      <c r="H65" s="169" t="s">
        <v>318</v>
      </c>
      <c r="I65" s="169" t="s">
        <v>319</v>
      </c>
      <c r="J65" s="169" t="s">
        <v>214</v>
      </c>
      <c r="K65" s="169"/>
      <c r="L65" s="169"/>
      <c r="M65" s="169" t="s">
        <v>194</v>
      </c>
      <c r="N65" s="169" t="s">
        <v>320</v>
      </c>
      <c r="O65" s="169" t="s">
        <v>196</v>
      </c>
      <c r="P65" s="170" t="s">
        <v>321</v>
      </c>
      <c r="Q65" s="172">
        <v>2922288808</v>
      </c>
      <c r="R65" s="172">
        <v>0</v>
      </c>
      <c r="S65" s="172">
        <v>45288725</v>
      </c>
      <c r="T65" s="172">
        <v>2877000083</v>
      </c>
      <c r="U65" s="172">
        <v>0</v>
      </c>
      <c r="V65" s="172">
        <v>2376366999.5799999</v>
      </c>
      <c r="W65" s="172">
        <v>500633083.42000002</v>
      </c>
      <c r="X65" s="172">
        <v>1983930561.5</v>
      </c>
      <c r="Y65" s="172">
        <v>1211391946.8099999</v>
      </c>
      <c r="Z65" s="172">
        <v>1211391946.8099999</v>
      </c>
      <c r="AA65" s="172">
        <v>1211391946.8099999</v>
      </c>
    </row>
    <row r="66" spans="1:27" ht="123.75" hidden="1" x14ac:dyDescent="0.25">
      <c r="A66" s="169" t="s">
        <v>188</v>
      </c>
      <c r="B66" s="170" t="s">
        <v>189</v>
      </c>
      <c r="C66" s="171" t="s">
        <v>322</v>
      </c>
      <c r="D66" s="169" t="s">
        <v>3</v>
      </c>
      <c r="E66" s="169" t="s">
        <v>316</v>
      </c>
      <c r="F66" s="169" t="s">
        <v>4</v>
      </c>
      <c r="G66" s="169" t="s">
        <v>317</v>
      </c>
      <c r="H66" s="169" t="s">
        <v>318</v>
      </c>
      <c r="I66" s="169" t="s">
        <v>323</v>
      </c>
      <c r="J66" s="169" t="s">
        <v>214</v>
      </c>
      <c r="K66" s="169"/>
      <c r="L66" s="169"/>
      <c r="M66" s="169" t="s">
        <v>194</v>
      </c>
      <c r="N66" s="169" t="s">
        <v>320</v>
      </c>
      <c r="O66" s="169" t="s">
        <v>196</v>
      </c>
      <c r="P66" s="170" t="s">
        <v>324</v>
      </c>
      <c r="Q66" s="172">
        <v>746644156</v>
      </c>
      <c r="R66" s="172">
        <v>0</v>
      </c>
      <c r="S66" s="172">
        <v>98437387</v>
      </c>
      <c r="T66" s="172">
        <v>648206769</v>
      </c>
      <c r="U66" s="172">
        <v>0</v>
      </c>
      <c r="V66" s="172">
        <v>548644156</v>
      </c>
      <c r="W66" s="172">
        <v>99562613</v>
      </c>
      <c r="X66" s="172">
        <v>450206769</v>
      </c>
      <c r="Y66" s="172">
        <v>127638858.81999999</v>
      </c>
      <c r="Z66" s="172">
        <v>127638858.81999999</v>
      </c>
      <c r="AA66" s="172">
        <v>127638858.81999999</v>
      </c>
    </row>
    <row r="67" spans="1:27" ht="123.75" hidden="1" x14ac:dyDescent="0.25">
      <c r="A67" s="169" t="s">
        <v>188</v>
      </c>
      <c r="B67" s="170" t="s">
        <v>189</v>
      </c>
      <c r="C67" s="171" t="s">
        <v>325</v>
      </c>
      <c r="D67" s="169" t="s">
        <v>3</v>
      </c>
      <c r="E67" s="169" t="s">
        <v>316</v>
      </c>
      <c r="F67" s="169" t="s">
        <v>4</v>
      </c>
      <c r="G67" s="169" t="s">
        <v>317</v>
      </c>
      <c r="H67" s="169" t="s">
        <v>318</v>
      </c>
      <c r="I67" s="169" t="s">
        <v>326</v>
      </c>
      <c r="J67" s="169" t="s">
        <v>214</v>
      </c>
      <c r="K67" s="169"/>
      <c r="L67" s="169"/>
      <c r="M67" s="169" t="s">
        <v>194</v>
      </c>
      <c r="N67" s="169" t="s">
        <v>320</v>
      </c>
      <c r="O67" s="169" t="s">
        <v>196</v>
      </c>
      <c r="P67" s="170" t="s">
        <v>327</v>
      </c>
      <c r="Q67" s="172">
        <v>4658544503</v>
      </c>
      <c r="R67" s="172">
        <v>762955119</v>
      </c>
      <c r="S67" s="172">
        <v>645324903</v>
      </c>
      <c r="T67" s="172">
        <v>4776174719</v>
      </c>
      <c r="U67" s="172">
        <v>0</v>
      </c>
      <c r="V67" s="172">
        <v>4509787706.2700005</v>
      </c>
      <c r="W67" s="172">
        <v>266387012.72999999</v>
      </c>
      <c r="X67" s="172">
        <v>4085394247</v>
      </c>
      <c r="Y67" s="172">
        <v>1464151612.73</v>
      </c>
      <c r="Z67" s="172">
        <v>1464151612.73</v>
      </c>
      <c r="AA67" s="172">
        <v>1464151612.73</v>
      </c>
    </row>
    <row r="68" spans="1:27" ht="123.75" hidden="1" x14ac:dyDescent="0.25">
      <c r="A68" s="169" t="s">
        <v>188</v>
      </c>
      <c r="B68" s="170" t="s">
        <v>189</v>
      </c>
      <c r="C68" s="171" t="s">
        <v>328</v>
      </c>
      <c r="D68" s="169" t="s">
        <v>3</v>
      </c>
      <c r="E68" s="169" t="s">
        <v>316</v>
      </c>
      <c r="F68" s="169" t="s">
        <v>4</v>
      </c>
      <c r="G68" s="169" t="s">
        <v>317</v>
      </c>
      <c r="H68" s="169" t="s">
        <v>318</v>
      </c>
      <c r="I68" s="169" t="s">
        <v>329</v>
      </c>
      <c r="J68" s="169" t="s">
        <v>214</v>
      </c>
      <c r="K68" s="169"/>
      <c r="L68" s="169"/>
      <c r="M68" s="169" t="s">
        <v>194</v>
      </c>
      <c r="N68" s="169" t="s">
        <v>320</v>
      </c>
      <c r="O68" s="169" t="s">
        <v>196</v>
      </c>
      <c r="P68" s="170" t="s">
        <v>330</v>
      </c>
      <c r="Q68" s="172">
        <v>8711533153</v>
      </c>
      <c r="R68" s="172">
        <v>0</v>
      </c>
      <c r="S68" s="172">
        <v>1551533153</v>
      </c>
      <c r="T68" s="172">
        <v>7160000000</v>
      </c>
      <c r="U68" s="172">
        <v>0</v>
      </c>
      <c r="V68" s="172">
        <v>6937863164.8299999</v>
      </c>
      <c r="W68" s="172">
        <v>222136835.16999999</v>
      </c>
      <c r="X68" s="172">
        <v>6597002063.8299999</v>
      </c>
      <c r="Y68" s="172">
        <v>3124245707.3899999</v>
      </c>
      <c r="Z68" s="172">
        <v>3124245707.3899999</v>
      </c>
      <c r="AA68" s="172">
        <v>3124245707.3899999</v>
      </c>
    </row>
    <row r="69" spans="1:27" ht="123.75" hidden="1" x14ac:dyDescent="0.25">
      <c r="A69" s="169" t="s">
        <v>188</v>
      </c>
      <c r="B69" s="170" t="s">
        <v>189</v>
      </c>
      <c r="C69" s="171" t="s">
        <v>331</v>
      </c>
      <c r="D69" s="169" t="s">
        <v>3</v>
      </c>
      <c r="E69" s="169" t="s">
        <v>316</v>
      </c>
      <c r="F69" s="169" t="s">
        <v>4</v>
      </c>
      <c r="G69" s="169" t="s">
        <v>317</v>
      </c>
      <c r="H69" s="169" t="s">
        <v>318</v>
      </c>
      <c r="I69" s="169" t="s">
        <v>332</v>
      </c>
      <c r="J69" s="169" t="s">
        <v>214</v>
      </c>
      <c r="K69" s="169" t="s">
        <v>157</v>
      </c>
      <c r="L69" s="169" t="s">
        <v>157</v>
      </c>
      <c r="M69" s="169" t="s">
        <v>194</v>
      </c>
      <c r="N69" s="169" t="s">
        <v>320</v>
      </c>
      <c r="O69" s="169" t="s">
        <v>196</v>
      </c>
      <c r="P69" s="170" t="s">
        <v>333</v>
      </c>
      <c r="Q69" s="172">
        <v>2910405485</v>
      </c>
      <c r="R69" s="172">
        <v>804704337</v>
      </c>
      <c r="S69" s="172">
        <v>0</v>
      </c>
      <c r="T69" s="172">
        <v>3715109822</v>
      </c>
      <c r="U69" s="172">
        <v>0</v>
      </c>
      <c r="V69" s="172">
        <v>3592575047.6500001</v>
      </c>
      <c r="W69" s="172">
        <v>122534774.34999999</v>
      </c>
      <c r="X69" s="172">
        <v>2596077695</v>
      </c>
      <c r="Y69" s="172">
        <v>1225769393.6199999</v>
      </c>
      <c r="Z69" s="172">
        <v>1225769393.6199999</v>
      </c>
      <c r="AA69" s="172">
        <v>1225769393.6199999</v>
      </c>
    </row>
    <row r="70" spans="1:27" ht="123.75" hidden="1" x14ac:dyDescent="0.25">
      <c r="A70" s="169" t="s">
        <v>188</v>
      </c>
      <c r="B70" s="170" t="s">
        <v>189</v>
      </c>
      <c r="C70" s="171" t="s">
        <v>334</v>
      </c>
      <c r="D70" s="169" t="s">
        <v>3</v>
      </c>
      <c r="E70" s="169" t="s">
        <v>316</v>
      </c>
      <c r="F70" s="169" t="s">
        <v>4</v>
      </c>
      <c r="G70" s="169" t="s">
        <v>317</v>
      </c>
      <c r="H70" s="169" t="s">
        <v>318</v>
      </c>
      <c r="I70" s="169" t="s">
        <v>335</v>
      </c>
      <c r="J70" s="169" t="s">
        <v>214</v>
      </c>
      <c r="K70" s="169" t="s">
        <v>157</v>
      </c>
      <c r="L70" s="169" t="s">
        <v>157</v>
      </c>
      <c r="M70" s="169" t="s">
        <v>194</v>
      </c>
      <c r="N70" s="169" t="s">
        <v>320</v>
      </c>
      <c r="O70" s="169" t="s">
        <v>196</v>
      </c>
      <c r="P70" s="170" t="s">
        <v>336</v>
      </c>
      <c r="Q70" s="172">
        <v>1178868622</v>
      </c>
      <c r="R70" s="172">
        <v>24619941</v>
      </c>
      <c r="S70" s="172">
        <v>0</v>
      </c>
      <c r="T70" s="172">
        <v>1203488563</v>
      </c>
      <c r="U70" s="172">
        <v>0</v>
      </c>
      <c r="V70" s="172">
        <v>1180276415</v>
      </c>
      <c r="W70" s="172">
        <v>23212148</v>
      </c>
      <c r="X70" s="172">
        <v>1172507898</v>
      </c>
      <c r="Y70" s="172">
        <v>666110911</v>
      </c>
      <c r="Z70" s="172">
        <v>666110911</v>
      </c>
      <c r="AA70" s="172">
        <v>666110911</v>
      </c>
    </row>
    <row r="71" spans="1:27" ht="123.75" hidden="1" x14ac:dyDescent="0.25">
      <c r="A71" s="169" t="s">
        <v>188</v>
      </c>
      <c r="B71" s="170" t="s">
        <v>189</v>
      </c>
      <c r="C71" s="171" t="s">
        <v>337</v>
      </c>
      <c r="D71" s="169" t="s">
        <v>3</v>
      </c>
      <c r="E71" s="169" t="s">
        <v>316</v>
      </c>
      <c r="F71" s="169" t="s">
        <v>4</v>
      </c>
      <c r="G71" s="169" t="s">
        <v>317</v>
      </c>
      <c r="H71" s="169" t="s">
        <v>318</v>
      </c>
      <c r="I71" s="169" t="s">
        <v>338</v>
      </c>
      <c r="J71" s="169" t="s">
        <v>214</v>
      </c>
      <c r="K71" s="169" t="s">
        <v>157</v>
      </c>
      <c r="L71" s="169" t="s">
        <v>157</v>
      </c>
      <c r="M71" s="169" t="s">
        <v>194</v>
      </c>
      <c r="N71" s="169" t="s">
        <v>320</v>
      </c>
      <c r="O71" s="169" t="s">
        <v>196</v>
      </c>
      <c r="P71" s="170" t="s">
        <v>339</v>
      </c>
      <c r="Q71" s="172">
        <v>10770066756</v>
      </c>
      <c r="R71" s="172">
        <v>748304771</v>
      </c>
      <c r="S71" s="172">
        <v>0</v>
      </c>
      <c r="T71" s="172">
        <v>11518371527</v>
      </c>
      <c r="U71" s="172">
        <v>0</v>
      </c>
      <c r="V71" s="172">
        <v>10858604474</v>
      </c>
      <c r="W71" s="172">
        <v>659767053</v>
      </c>
      <c r="X71" s="172">
        <v>8427818989</v>
      </c>
      <c r="Y71" s="172">
        <v>5550271220.4099998</v>
      </c>
      <c r="Z71" s="172">
        <v>5550271220.4099998</v>
      </c>
      <c r="AA71" s="172">
        <v>5550271220.4099998</v>
      </c>
    </row>
    <row r="72" spans="1:27" ht="78.75" x14ac:dyDescent="0.25">
      <c r="A72" s="169" t="s">
        <v>188</v>
      </c>
      <c r="B72" s="170" t="s">
        <v>189</v>
      </c>
      <c r="C72" s="171" t="s">
        <v>340</v>
      </c>
      <c r="D72" s="169" t="s">
        <v>3</v>
      </c>
      <c r="E72" s="169" t="s">
        <v>341</v>
      </c>
      <c r="F72" s="169" t="s">
        <v>4</v>
      </c>
      <c r="G72" s="169" t="s">
        <v>342</v>
      </c>
      <c r="H72" s="169" t="s">
        <v>318</v>
      </c>
      <c r="I72" s="169" t="s">
        <v>343</v>
      </c>
      <c r="J72" s="169" t="s">
        <v>214</v>
      </c>
      <c r="K72" s="169"/>
      <c r="L72" s="169"/>
      <c r="M72" s="169" t="s">
        <v>194</v>
      </c>
      <c r="N72" s="169" t="s">
        <v>320</v>
      </c>
      <c r="O72" s="169" t="s">
        <v>196</v>
      </c>
      <c r="P72" s="170" t="s">
        <v>344</v>
      </c>
      <c r="Q72" s="172">
        <v>1017300963</v>
      </c>
      <c r="R72" s="172">
        <v>0</v>
      </c>
      <c r="S72" s="172">
        <v>0</v>
      </c>
      <c r="T72" s="172">
        <v>1017300963</v>
      </c>
      <c r="U72" s="172">
        <v>0</v>
      </c>
      <c r="V72" s="172">
        <v>895921933</v>
      </c>
      <c r="W72" s="172">
        <v>121379030</v>
      </c>
      <c r="X72" s="172">
        <v>892842466</v>
      </c>
      <c r="Y72" s="172">
        <v>558842631.27999997</v>
      </c>
      <c r="Z72" s="172">
        <v>558842631.27999997</v>
      </c>
      <c r="AA72" s="172">
        <v>558842631.27999997</v>
      </c>
    </row>
    <row r="73" spans="1:27" ht="67.5" x14ac:dyDescent="0.25">
      <c r="A73" s="169" t="s">
        <v>188</v>
      </c>
      <c r="B73" s="170" t="s">
        <v>189</v>
      </c>
      <c r="C73" s="171" t="s">
        <v>345</v>
      </c>
      <c r="D73" s="169" t="s">
        <v>3</v>
      </c>
      <c r="E73" s="169" t="s">
        <v>341</v>
      </c>
      <c r="F73" s="169" t="s">
        <v>4</v>
      </c>
      <c r="G73" s="169" t="s">
        <v>342</v>
      </c>
      <c r="H73" s="169" t="s">
        <v>318</v>
      </c>
      <c r="I73" s="169" t="s">
        <v>346</v>
      </c>
      <c r="J73" s="169" t="s">
        <v>214</v>
      </c>
      <c r="K73" s="169"/>
      <c r="L73" s="169"/>
      <c r="M73" s="169" t="s">
        <v>194</v>
      </c>
      <c r="N73" s="169" t="s">
        <v>320</v>
      </c>
      <c r="O73" s="169" t="s">
        <v>196</v>
      </c>
      <c r="P73" s="170" t="s">
        <v>347</v>
      </c>
      <c r="Q73" s="172">
        <v>15250699037</v>
      </c>
      <c r="R73" s="172">
        <v>0</v>
      </c>
      <c r="S73" s="172">
        <v>0</v>
      </c>
      <c r="T73" s="172">
        <v>15250699037</v>
      </c>
      <c r="U73" s="172">
        <v>0</v>
      </c>
      <c r="V73" s="172">
        <v>15090949641.91</v>
      </c>
      <c r="W73" s="172">
        <v>159749395.09</v>
      </c>
      <c r="X73" s="172">
        <v>12506590997.91</v>
      </c>
      <c r="Y73" s="172">
        <v>9025937699.4699993</v>
      </c>
      <c r="Z73" s="172">
        <v>9025937699.4699993</v>
      </c>
      <c r="AA73" s="172">
        <v>9025937699.4699993</v>
      </c>
    </row>
    <row r="74" spans="1:27" ht="90" hidden="1" x14ac:dyDescent="0.25">
      <c r="A74" s="169" t="s">
        <v>188</v>
      </c>
      <c r="B74" s="170" t="s">
        <v>189</v>
      </c>
      <c r="C74" s="171" t="s">
        <v>348</v>
      </c>
      <c r="D74" s="169" t="s">
        <v>3</v>
      </c>
      <c r="E74" s="169" t="s">
        <v>341</v>
      </c>
      <c r="F74" s="169" t="s">
        <v>4</v>
      </c>
      <c r="G74" s="169" t="s">
        <v>317</v>
      </c>
      <c r="H74" s="169" t="s">
        <v>318</v>
      </c>
      <c r="I74" s="169" t="s">
        <v>349</v>
      </c>
      <c r="J74" s="169" t="s">
        <v>214</v>
      </c>
      <c r="K74" s="169" t="s">
        <v>157</v>
      </c>
      <c r="L74" s="169" t="s">
        <v>157</v>
      </c>
      <c r="M74" s="169" t="s">
        <v>194</v>
      </c>
      <c r="N74" s="169" t="s">
        <v>320</v>
      </c>
      <c r="O74" s="169" t="s">
        <v>196</v>
      </c>
      <c r="P74" s="170" t="s">
        <v>350</v>
      </c>
      <c r="Q74" s="172">
        <v>656145690</v>
      </c>
      <c r="R74" s="172">
        <v>0</v>
      </c>
      <c r="S74" s="172">
        <v>43022645</v>
      </c>
      <c r="T74" s="172">
        <v>613123045</v>
      </c>
      <c r="U74" s="172">
        <v>0</v>
      </c>
      <c r="V74" s="172">
        <v>606364000</v>
      </c>
      <c r="W74" s="172">
        <v>6759045</v>
      </c>
      <c r="X74" s="172">
        <v>606364000</v>
      </c>
      <c r="Y74" s="172">
        <v>341768800</v>
      </c>
      <c r="Z74" s="172">
        <v>341768800</v>
      </c>
      <c r="AA74" s="172">
        <v>341768800</v>
      </c>
    </row>
    <row r="75" spans="1:27" ht="90" hidden="1" x14ac:dyDescent="0.25">
      <c r="A75" s="169" t="s">
        <v>188</v>
      </c>
      <c r="B75" s="170" t="s">
        <v>189</v>
      </c>
      <c r="C75" s="171" t="s">
        <v>351</v>
      </c>
      <c r="D75" s="169" t="s">
        <v>3</v>
      </c>
      <c r="E75" s="169" t="s">
        <v>341</v>
      </c>
      <c r="F75" s="169" t="s">
        <v>4</v>
      </c>
      <c r="G75" s="169" t="s">
        <v>317</v>
      </c>
      <c r="H75" s="169" t="s">
        <v>318</v>
      </c>
      <c r="I75" s="169" t="s">
        <v>352</v>
      </c>
      <c r="J75" s="169" t="s">
        <v>214</v>
      </c>
      <c r="K75" s="169" t="s">
        <v>157</v>
      </c>
      <c r="L75" s="169" t="s">
        <v>157</v>
      </c>
      <c r="M75" s="169" t="s">
        <v>194</v>
      </c>
      <c r="N75" s="169" t="s">
        <v>320</v>
      </c>
      <c r="O75" s="169" t="s">
        <v>196</v>
      </c>
      <c r="P75" s="170" t="s">
        <v>353</v>
      </c>
      <c r="Q75" s="172">
        <v>1745202880</v>
      </c>
      <c r="R75" s="172">
        <v>43022645</v>
      </c>
      <c r="S75" s="172">
        <v>0</v>
      </c>
      <c r="T75" s="172">
        <v>1788225525</v>
      </c>
      <c r="U75" s="172">
        <v>0</v>
      </c>
      <c r="V75" s="172">
        <v>607435698</v>
      </c>
      <c r="W75" s="172">
        <v>1180789827</v>
      </c>
      <c r="X75" s="172">
        <v>483462000</v>
      </c>
      <c r="Y75" s="172">
        <v>276050834</v>
      </c>
      <c r="Z75" s="172">
        <v>276050834</v>
      </c>
      <c r="AA75" s="172">
        <v>276050834</v>
      </c>
    </row>
    <row r="76" spans="1:27" ht="90" hidden="1" x14ac:dyDescent="0.25">
      <c r="A76" s="169" t="s">
        <v>188</v>
      </c>
      <c r="B76" s="170" t="s">
        <v>189</v>
      </c>
      <c r="C76" s="171" t="s">
        <v>351</v>
      </c>
      <c r="D76" s="169" t="s">
        <v>3</v>
      </c>
      <c r="E76" s="169" t="s">
        <v>341</v>
      </c>
      <c r="F76" s="169" t="s">
        <v>4</v>
      </c>
      <c r="G76" s="169" t="s">
        <v>317</v>
      </c>
      <c r="H76" s="169" t="s">
        <v>318</v>
      </c>
      <c r="I76" s="169" t="s">
        <v>352</v>
      </c>
      <c r="J76" s="169" t="s">
        <v>214</v>
      </c>
      <c r="K76" s="169" t="s">
        <v>157</v>
      </c>
      <c r="L76" s="169" t="s">
        <v>157</v>
      </c>
      <c r="M76" s="169" t="s">
        <v>194</v>
      </c>
      <c r="N76" s="169" t="s">
        <v>354</v>
      </c>
      <c r="O76" s="169" t="s">
        <v>196</v>
      </c>
      <c r="P76" s="170" t="s">
        <v>353</v>
      </c>
      <c r="Q76" s="172">
        <v>8728578197</v>
      </c>
      <c r="R76" s="172">
        <v>0</v>
      </c>
      <c r="S76" s="172">
        <v>0</v>
      </c>
      <c r="T76" s="172">
        <v>8728578197</v>
      </c>
      <c r="U76" s="172">
        <v>0</v>
      </c>
      <c r="V76" s="172">
        <v>8319509577.8500004</v>
      </c>
      <c r="W76" s="172">
        <v>409068619.14999998</v>
      </c>
      <c r="X76" s="172">
        <v>8113038639.8500004</v>
      </c>
      <c r="Y76" s="172">
        <v>4698676726.8500004</v>
      </c>
      <c r="Z76" s="172">
        <v>4698676726.8500004</v>
      </c>
      <c r="AA76" s="172">
        <v>4698676726.8500004</v>
      </c>
    </row>
    <row r="77" spans="1:27" hidden="1" x14ac:dyDescent="0.25">
      <c r="A77" s="169" t="s">
        <v>157</v>
      </c>
      <c r="B77" s="170" t="s">
        <v>157</v>
      </c>
      <c r="C77" s="171" t="s">
        <v>157</v>
      </c>
      <c r="D77" s="169" t="s">
        <v>157</v>
      </c>
      <c r="E77" s="169" t="s">
        <v>157</v>
      </c>
      <c r="F77" s="169" t="s">
        <v>157</v>
      </c>
      <c r="G77" s="169" t="s">
        <v>157</v>
      </c>
      <c r="H77" s="169" t="s">
        <v>157</v>
      </c>
      <c r="I77" s="169" t="s">
        <v>157</v>
      </c>
      <c r="J77" s="169" t="s">
        <v>157</v>
      </c>
      <c r="K77" s="169" t="s">
        <v>157</v>
      </c>
      <c r="L77" s="169" t="s">
        <v>157</v>
      </c>
      <c r="M77" s="169" t="s">
        <v>157</v>
      </c>
      <c r="N77" s="169" t="s">
        <v>157</v>
      </c>
      <c r="O77" s="169" t="s">
        <v>157</v>
      </c>
      <c r="P77" s="170" t="s">
        <v>157</v>
      </c>
      <c r="Q77" s="172">
        <v>135245233292</v>
      </c>
      <c r="R77" s="172">
        <v>9672338869</v>
      </c>
      <c r="S77" s="172">
        <v>3156593911</v>
      </c>
      <c r="T77" s="172">
        <v>141760978250</v>
      </c>
      <c r="U77" s="172">
        <v>0</v>
      </c>
      <c r="V77" s="172">
        <v>134234829061.27</v>
      </c>
      <c r="W77" s="172">
        <v>7526149188.7299995</v>
      </c>
      <c r="X77" s="172">
        <v>101600687712.27</v>
      </c>
      <c r="Y77" s="172">
        <v>78636280048.330002</v>
      </c>
      <c r="Z77" s="172">
        <v>78634005871.330002</v>
      </c>
      <c r="AA77" s="172">
        <v>78617663616.330002</v>
      </c>
    </row>
    <row r="78" spans="1:27" hidden="1" x14ac:dyDescent="0.25">
      <c r="A78" s="169" t="s">
        <v>157</v>
      </c>
      <c r="B78" s="173" t="s">
        <v>157</v>
      </c>
      <c r="C78" s="171" t="s">
        <v>157</v>
      </c>
      <c r="D78" s="169" t="s">
        <v>157</v>
      </c>
      <c r="E78" s="169" t="s">
        <v>157</v>
      </c>
      <c r="F78" s="169" t="s">
        <v>157</v>
      </c>
      <c r="G78" s="169" t="s">
        <v>157</v>
      </c>
      <c r="H78" s="169" t="s">
        <v>157</v>
      </c>
      <c r="I78" s="169" t="s">
        <v>157</v>
      </c>
      <c r="J78" s="169" t="s">
        <v>157</v>
      </c>
      <c r="K78" s="169" t="s">
        <v>157</v>
      </c>
      <c r="L78" s="169" t="s">
        <v>157</v>
      </c>
      <c r="M78" s="169" t="s">
        <v>157</v>
      </c>
      <c r="N78" s="169" t="s">
        <v>157</v>
      </c>
      <c r="O78" s="169" t="s">
        <v>157</v>
      </c>
      <c r="P78" s="170" t="s">
        <v>157</v>
      </c>
      <c r="Q78" s="174" t="s">
        <v>157</v>
      </c>
      <c r="R78" s="174" t="s">
        <v>157</v>
      </c>
      <c r="S78" s="174" t="s">
        <v>157</v>
      </c>
      <c r="T78" s="174" t="s">
        <v>157</v>
      </c>
      <c r="U78" s="174" t="s">
        <v>157</v>
      </c>
      <c r="V78" s="174" t="s">
        <v>157</v>
      </c>
      <c r="W78" s="174" t="s">
        <v>157</v>
      </c>
      <c r="X78" s="174" t="s">
        <v>157</v>
      </c>
      <c r="Y78" s="174" t="s">
        <v>157</v>
      </c>
      <c r="Z78" s="174" t="s">
        <v>157</v>
      </c>
      <c r="AA78" s="174" t="s">
        <v>157</v>
      </c>
    </row>
    <row r="79" spans="1:27" ht="33.950000000000003" customHeight="1" x14ac:dyDescent="0.25">
      <c r="X79" s="25">
        <f>SUBTOTAL(9,X5:X78)</f>
        <v>13399433463.91</v>
      </c>
    </row>
  </sheetData>
  <autoFilter ref="A4:AA78">
    <filterColumn colId="2">
      <filters>
        <filter val="C-4499-1000-1-0-4499006-02"/>
        <filter val="C-4499-1000-1-0-4499013-0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Hoja2</vt:lpstr>
      <vt:lpstr>Hoja1</vt:lpstr>
      <vt:lpstr>T.D </vt:lpstr>
      <vt:lpstr>Informe General</vt:lpstr>
      <vt:lpstr>SIVJRNR</vt:lpstr>
      <vt:lpstr>Informe Desagregado Inversión </vt:lpstr>
      <vt:lpstr>Hoja3</vt:lpstr>
      <vt:lpstr>SIIF desagregado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Pc-Lenovo</dc:creator>
  <cp:lastModifiedBy>Yina Alejandra Fonseca Gomez</cp:lastModifiedBy>
  <dcterms:created xsi:type="dcterms:W3CDTF">2021-02-08T19:10:58Z</dcterms:created>
  <dcterms:modified xsi:type="dcterms:W3CDTF">2024-12-10T20:44:54Z</dcterms:modified>
</cp:coreProperties>
</file>